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a7a78fd4ca8549b/Documents/"/>
    </mc:Choice>
  </mc:AlternateContent>
  <xr:revisionPtr revIDLastSave="0" documentId="8_{2B9D7484-9959-4DAF-991D-B86C474041A9}" xr6:coauthVersionLast="47" xr6:coauthVersionMax="47" xr10:uidLastSave="{00000000-0000-0000-0000-000000000000}"/>
  <bookViews>
    <workbookView xWindow="-110" yWindow="-110" windowWidth="19420" windowHeight="10300" firstSheet="3" activeTab="6" xr2:uid="{B88E8194-2299-4177-BE08-BE51E4DA6BE2}"/>
  </bookViews>
  <sheets>
    <sheet name="Respon Siswa" sheetId="5" r:id="rId1"/>
    <sheet name="Respon Guru" sheetId="7" r:id="rId2"/>
    <sheet name="Uji Coba Besar (Essay)" sheetId="1" r:id="rId3"/>
    <sheet name="Uji Coba Besar (PG)" sheetId="2" r:id="rId4"/>
    <sheet name="Nilai Akhir" sheetId="6" r:id="rId5"/>
    <sheet name="Uji Coba Kecil (Essay)" sheetId="3" r:id="rId6"/>
    <sheet name="Uji Coba Kecil (PG)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2" i="1" l="1"/>
  <c r="Y44" i="1"/>
  <c r="Y41" i="1"/>
  <c r="Y42" i="1"/>
  <c r="Y40" i="1"/>
  <c r="W44" i="1"/>
  <c r="X41" i="1"/>
  <c r="X42" i="1"/>
  <c r="X40" i="1"/>
  <c r="W32" i="1"/>
  <c r="R44" i="1"/>
  <c r="U42" i="1"/>
  <c r="W42" i="1" s="1"/>
  <c r="T42" i="1"/>
  <c r="S42" i="1"/>
  <c r="S41" i="1"/>
  <c r="W41" i="1" s="1"/>
  <c r="M16" i="2"/>
  <c r="M12" i="2"/>
  <c r="S40" i="1"/>
  <c r="W40" i="1" s="1"/>
  <c r="V40" i="1"/>
  <c r="U40" i="1"/>
  <c r="T40" i="1"/>
  <c r="S32" i="1"/>
  <c r="V32" i="1" s="1"/>
  <c r="AB25" i="1"/>
  <c r="AB24" i="1"/>
  <c r="R36" i="1"/>
  <c r="Z24" i="1"/>
  <c r="W34" i="1"/>
  <c r="S34" i="1"/>
  <c r="W33" i="1"/>
  <c r="V33" i="1"/>
  <c r="S33" i="1"/>
  <c r="M11" i="2"/>
  <c r="T32" i="1"/>
  <c r="S24" i="1"/>
  <c r="W24" i="1" s="1"/>
  <c r="R34" i="1"/>
  <c r="R33" i="1"/>
  <c r="R32" i="1"/>
  <c r="D14" i="7"/>
  <c r="D13" i="7"/>
  <c r="D12" i="7"/>
  <c r="D11" i="7"/>
  <c r="D10" i="7"/>
  <c r="O7" i="7"/>
  <c r="L7" i="7"/>
  <c r="M7" i="7"/>
  <c r="N7" i="7"/>
  <c r="J7" i="7"/>
  <c r="K7" i="7"/>
  <c r="H7" i="7"/>
  <c r="I7" i="7"/>
  <c r="F7" i="7"/>
  <c r="G7" i="7"/>
  <c r="E7" i="7"/>
  <c r="D7" i="7"/>
  <c r="AB26" i="1"/>
  <c r="AA26" i="1"/>
  <c r="AA25" i="1"/>
  <c r="T24" i="1"/>
  <c r="T26" i="1"/>
  <c r="S26" i="1"/>
  <c r="Z25" i="1"/>
  <c r="S25" i="1"/>
  <c r="R24" i="1"/>
  <c r="U24" i="1"/>
  <c r="R28" i="1"/>
  <c r="J6" i="6"/>
  <c r="K6" i="6" s="1"/>
  <c r="J7" i="6"/>
  <c r="J5" i="6"/>
  <c r="K7" i="6" s="1"/>
  <c r="J4" i="6"/>
  <c r="K8" i="6" s="1"/>
  <c r="J8" i="6"/>
  <c r="M8" i="2"/>
  <c r="U25" i="1"/>
  <c r="T25" i="1"/>
  <c r="R26" i="1"/>
  <c r="V36" i="1" l="1"/>
  <c r="X24" i="1"/>
  <c r="AB28" i="1"/>
  <c r="W28" i="1"/>
  <c r="AA24" i="1"/>
  <c r="Z28" i="1"/>
  <c r="W26" i="1"/>
  <c r="Z26" i="1" s="1"/>
  <c r="W25" i="1"/>
  <c r="X34" i="1" l="1"/>
  <c r="X33" i="1"/>
  <c r="X36" i="1" s="1"/>
  <c r="X26" i="1"/>
  <c r="Y26" i="1" s="1"/>
  <c r="X25" i="1"/>
  <c r="Y25" i="1" s="1"/>
  <c r="M7" i="2"/>
  <c r="R25" i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3" i="6"/>
  <c r="F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3" i="6"/>
  <c r="L14" i="5"/>
  <c r="M19" i="5"/>
  <c r="M18" i="5"/>
  <c r="M15" i="5"/>
  <c r="M14" i="5"/>
  <c r="M13" i="5"/>
  <c r="M9" i="5"/>
  <c r="M10" i="5"/>
  <c r="L19" i="5"/>
  <c r="L10" i="5"/>
  <c r="L18" i="5"/>
  <c r="L9" i="5"/>
  <c r="L15" i="5"/>
  <c r="L13" i="5"/>
  <c r="E4" i="2" l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Y24" i="1" l="1"/>
</calcChain>
</file>

<file path=xl/sharedStrings.xml><?xml version="1.0" encoding="utf-8"?>
<sst xmlns="http://schemas.openxmlformats.org/spreadsheetml/2006/main" count="1339" uniqueCount="347">
  <si>
    <t>Nama Siswa</t>
  </si>
  <si>
    <t xml:space="preserve">Kode Soal </t>
  </si>
  <si>
    <t>Nama Sekolah</t>
  </si>
  <si>
    <t>L1.1</t>
  </si>
  <si>
    <t>M1.3</t>
  </si>
  <si>
    <t>L2.1</t>
  </si>
  <si>
    <t>M2.3</t>
  </si>
  <si>
    <t>L3.1</t>
  </si>
  <si>
    <t>G3.2</t>
  </si>
  <si>
    <t>M3.3</t>
  </si>
  <si>
    <t>L4.1</t>
  </si>
  <si>
    <t>L4.2</t>
  </si>
  <si>
    <t>Total Skor</t>
  </si>
  <si>
    <t>Titania Nur Anggraeni</t>
  </si>
  <si>
    <t>Syafi Hanafi</t>
  </si>
  <si>
    <t>Rayyan Abizard</t>
  </si>
  <si>
    <t>Rasya Radithya</t>
  </si>
  <si>
    <t>Muhammad Rafi Dwi</t>
  </si>
  <si>
    <t>Muhammad Fakhri</t>
  </si>
  <si>
    <t>Manchester Barca Ganitresna</t>
  </si>
  <si>
    <t>Malika Zahra</t>
  </si>
  <si>
    <t>M. Jefa Al Ghassani</t>
  </si>
  <si>
    <t>Khairan Ahmad</t>
  </si>
  <si>
    <t>Keysha Rahelia</t>
  </si>
  <si>
    <t>Juris Shiddiq</t>
  </si>
  <si>
    <t>Hasnaya Azani</t>
  </si>
  <si>
    <t>Hasna Khairunnisa</t>
  </si>
  <si>
    <t>Gusti Thalita</t>
  </si>
  <si>
    <t>Flea Ladira</t>
  </si>
  <si>
    <t>Ezra Faiq</t>
  </si>
  <si>
    <t>Auliya Khoiroh</t>
  </si>
  <si>
    <t>Athiya Sarah</t>
  </si>
  <si>
    <t>Ahmad Akhdan</t>
  </si>
  <si>
    <t>Alinoer Radhie</t>
  </si>
  <si>
    <t>Adwa Rifky</t>
  </si>
  <si>
    <t>Abila Nurin</t>
  </si>
  <si>
    <t>Taqiy Quon</t>
  </si>
  <si>
    <t>Razka Irbah</t>
  </si>
  <si>
    <t>Razadiwa Akenta</t>
  </si>
  <si>
    <t>Rashadhia Ichsan</t>
  </si>
  <si>
    <t>Naura Khalyla</t>
  </si>
  <si>
    <t>Nafila Hasnah</t>
  </si>
  <si>
    <t>Nafheeza Meilani</t>
  </si>
  <si>
    <t>Nadine Syahzanani</t>
  </si>
  <si>
    <t>Khalifa Ibrahim</t>
  </si>
  <si>
    <t>Daffa Syawlan</t>
  </si>
  <si>
    <t>Benjamin Khalifah</t>
  </si>
  <si>
    <t>Aisya Atqiya</t>
  </si>
  <si>
    <t>Aditya Marco</t>
  </si>
  <si>
    <t>Sophia Qaireen</t>
  </si>
  <si>
    <t>Reagan Arrayyan</t>
  </si>
  <si>
    <t>Ramiro Kareem</t>
  </si>
  <si>
    <t>Raka Gantari</t>
  </si>
  <si>
    <t>Raisha</t>
  </si>
  <si>
    <t>Natasha Agencia</t>
  </si>
  <si>
    <t>Kelaswara Candra</t>
  </si>
  <si>
    <t>Kayra</t>
  </si>
  <si>
    <t>Junneta Qonit Ambarisda</t>
  </si>
  <si>
    <t>Fathma</t>
  </si>
  <si>
    <t>Elvaretta Calista</t>
  </si>
  <si>
    <t>Dmitri Ananda</t>
  </si>
  <si>
    <t>Diaz Shafiah</t>
  </si>
  <si>
    <t>Czar Donyres</t>
  </si>
  <si>
    <t>Armithya Wicaksono</t>
  </si>
  <si>
    <t>Ahsyara Misaki</t>
  </si>
  <si>
    <t>Syakira Fatharani</t>
  </si>
  <si>
    <t>Sidqi Zimam</t>
  </si>
  <si>
    <t>Shifan Maher</t>
  </si>
  <si>
    <t>Rizqi Nafisa</t>
  </si>
  <si>
    <t>Razan Ughrima</t>
  </si>
  <si>
    <t>Putri Kaiyasah</t>
  </si>
  <si>
    <t>Nazwa Azzahra</t>
  </si>
  <si>
    <t>Muhammad Rais</t>
  </si>
  <si>
    <t>Muhammad Arifuddin</t>
  </si>
  <si>
    <t>Muhammad Bramasepta</t>
  </si>
  <si>
    <t>Keiza Nabila</t>
  </si>
  <si>
    <t>Jibran Ajitya</t>
  </si>
  <si>
    <t>Ikram Sinatrya</t>
  </si>
  <si>
    <t>Hasyifah Kalyani</t>
  </si>
  <si>
    <t>Hasan Alaskary</t>
  </si>
  <si>
    <t>Fazla Muhammad</t>
  </si>
  <si>
    <t>Farah Nurlaili</t>
  </si>
  <si>
    <t>Faiz Nael</t>
  </si>
  <si>
    <t>Ben Bintang</t>
  </si>
  <si>
    <t>Athallah Muhamad</t>
  </si>
  <si>
    <t>Arya Bima</t>
  </si>
  <si>
    <t>Akbar Al-Baihaqi</t>
  </si>
  <si>
    <t>Akhdan Rifki</t>
  </si>
  <si>
    <t>Al Amar Putra</t>
  </si>
  <si>
    <t>Albizard Khoirul</t>
  </si>
  <si>
    <t>Alika Nailatul</t>
  </si>
  <si>
    <t>Alsa Innaya</t>
  </si>
  <si>
    <t>Alya Refani</t>
  </si>
  <si>
    <t>Annisa Syofa</t>
  </si>
  <si>
    <t>Arkan Ataya</t>
  </si>
  <si>
    <t>Arkan Raditya</t>
  </si>
  <si>
    <t>Ayesha Putra</t>
  </si>
  <si>
    <t>Azka Fawwaz</t>
  </si>
  <si>
    <t>Azqia Putri</t>
  </si>
  <si>
    <t>Bagus Lukmanul</t>
  </si>
  <si>
    <t>Beryl Rizqullah</t>
  </si>
  <si>
    <t>Destand Alif</t>
  </si>
  <si>
    <t>Ersya Febriana</t>
  </si>
  <si>
    <t>Fahrizal Aditya</t>
  </si>
  <si>
    <t>Habib Ramadhan</t>
  </si>
  <si>
    <t>Haikal Putra</t>
  </si>
  <si>
    <t>Hamidah</t>
  </si>
  <si>
    <t>Iksan Mufahri</t>
  </si>
  <si>
    <t>Intan Nuraini</t>
  </si>
  <si>
    <t>Jayyid Ikhtarullah</t>
  </si>
  <si>
    <t>Kardino Pakpahan</t>
  </si>
  <si>
    <t>Kelvin Ananda Hairulis</t>
  </si>
  <si>
    <t>Lyla Salsa Madia</t>
  </si>
  <si>
    <t>M. Hafizna Pasha</t>
  </si>
  <si>
    <t>Maulida Fauziyah</t>
  </si>
  <si>
    <t>Muhammad Akbar Pratama</t>
  </si>
  <si>
    <t>Muhammad Alfarizi</t>
  </si>
  <si>
    <t>Muhammad Azhfan Alghifari</t>
  </si>
  <si>
    <t>Muhammad Fakhry Alfarizi</t>
  </si>
  <si>
    <t>Muhammad Raffa Firmansyah</t>
  </si>
  <si>
    <t>Muhammad Rifkt</t>
  </si>
  <si>
    <t>Muhammad Satria Fahrizqi</t>
  </si>
  <si>
    <t>Muhammad Ghatfan</t>
  </si>
  <si>
    <t>Mutiara Nur</t>
  </si>
  <si>
    <t>Mutiara Vannisa</t>
  </si>
  <si>
    <t>Nabil Elzhar</t>
  </si>
  <si>
    <t>Naila Huda</t>
  </si>
  <si>
    <t>Olivia Tatiana</t>
  </si>
  <si>
    <t>Putra Aqila</t>
  </si>
  <si>
    <t>Rabil Febriansyah</t>
  </si>
  <si>
    <t>Rafi Ahmad</t>
  </si>
  <si>
    <t>Rendi Nurefendi</t>
  </si>
  <si>
    <t>Riski Aditiar</t>
  </si>
  <si>
    <t>Saskia Ramadani</t>
  </si>
  <si>
    <t>Sekar Ambarwati</t>
  </si>
  <si>
    <t>Syafa Zillusy</t>
  </si>
  <si>
    <t>Valentino Fawazabi</t>
  </si>
  <si>
    <t>Zulfatul Laila</t>
  </si>
  <si>
    <t>G1.2</t>
  </si>
  <si>
    <t>G2.2</t>
  </si>
  <si>
    <t>Refi Aldyano</t>
  </si>
  <si>
    <t>Dewi Panduwinata</t>
  </si>
  <si>
    <t>Dafina Aurelia</t>
  </si>
  <si>
    <t>Zivanka Callysta Heryanto</t>
  </si>
  <si>
    <t>Aldiza HJ</t>
  </si>
  <si>
    <t>Waq El Karim</t>
  </si>
  <si>
    <t>Sabiyan Rasya Panduwinata</t>
  </si>
  <si>
    <t>Mohamad Faith Syuzha Fahrullah</t>
  </si>
  <si>
    <t>Cylla Al Tabba</t>
  </si>
  <si>
    <t>Byandra Hanamori Utama</t>
  </si>
  <si>
    <t>Akbar Rifat</t>
  </si>
  <si>
    <t>Yasmine Bianca Asyilah</t>
  </si>
  <si>
    <t>Athallah Arief Raden Z</t>
  </si>
  <si>
    <t>Azhary Muhammad D P</t>
  </si>
  <si>
    <t>Alana Awahita Tsuraya</t>
  </si>
  <si>
    <t>Shabira Putri Sekarkinasih</t>
  </si>
  <si>
    <t>Reina Rumaysha Widiyanto</t>
  </si>
  <si>
    <t>Afsar Hawwari</t>
  </si>
  <si>
    <t>Royan Ahmad</t>
  </si>
  <si>
    <t>Bintang</t>
  </si>
  <si>
    <t>Edelweis Sekarcinta Mujihardi</t>
  </si>
  <si>
    <t>A.O Elthaf</t>
  </si>
  <si>
    <t>Farel Muhammad Viran</t>
  </si>
  <si>
    <t>Razka Gwanteng</t>
  </si>
  <si>
    <t>Celena Kay Humaira</t>
  </si>
  <si>
    <t>Kairi Kumar</t>
  </si>
  <si>
    <t>Gendis Maheswari</t>
  </si>
  <si>
    <t>Raystar Muda</t>
  </si>
  <si>
    <t>Muhammad Faaizh Syahzan</t>
  </si>
  <si>
    <t>Danish Hakizimana Mulia Akbar</t>
  </si>
  <si>
    <t>Ramadhan Hanief Dwi Pamungkas</t>
  </si>
  <si>
    <t>Zivanka</t>
  </si>
  <si>
    <t>Aldiza</t>
  </si>
  <si>
    <t>Karim</t>
  </si>
  <si>
    <t>Panduwinata</t>
  </si>
  <si>
    <t>Syuzha</t>
  </si>
  <si>
    <t>Tabba</t>
  </si>
  <si>
    <t>Utama</t>
  </si>
  <si>
    <t>Reliabilitas</t>
  </si>
  <si>
    <t>0.685</t>
  </si>
  <si>
    <t>Daya Pembeda</t>
  </si>
  <si>
    <t>0.521</t>
  </si>
  <si>
    <t>Baik</t>
  </si>
  <si>
    <t>Validitas</t>
  </si>
  <si>
    <t>Reabilitas</t>
  </si>
  <si>
    <t>Tingkat Kesukaran</t>
  </si>
  <si>
    <t>0.63</t>
  </si>
  <si>
    <t>0.54</t>
  </si>
  <si>
    <t>Sedang</t>
  </si>
  <si>
    <t>Buruk</t>
  </si>
  <si>
    <t>Sangat Baik</t>
  </si>
  <si>
    <t>Kurang Baik</t>
  </si>
  <si>
    <t>Cukup Baik</t>
  </si>
  <si>
    <t>Sukar</t>
  </si>
  <si>
    <t>G1.1</t>
  </si>
  <si>
    <t>0.867</t>
  </si>
  <si>
    <t>0.877</t>
  </si>
  <si>
    <t>Kurang baik</t>
  </si>
  <si>
    <t>Skor Total</t>
  </si>
  <si>
    <t>No Subjek</t>
  </si>
  <si>
    <t>Apakah Anda sebelumnya pernah mengerjakan soal seperti yang sudah anda kerjakan di atas</t>
  </si>
  <si>
    <t>Sangat Mudah</t>
  </si>
  <si>
    <t>Mudah</t>
  </si>
  <si>
    <t>Respon siswa terhadap soal literasi sains</t>
  </si>
  <si>
    <t>Seberapa sulit soal yang sudah anda kerjakan di atas?</t>
  </si>
  <si>
    <t>Soal yang sulit dipahami</t>
  </si>
  <si>
    <t>Apakah soal di atas menuntut Anda untuk berpikir kritis?</t>
  </si>
  <si>
    <t>Tidak</t>
  </si>
  <si>
    <t>Sulit</t>
  </si>
  <si>
    <t>Sangat Sulit</t>
  </si>
  <si>
    <t>Ya</t>
  </si>
  <si>
    <t>Semuanya</t>
  </si>
  <si>
    <t>Semua</t>
  </si>
  <si>
    <t>-</t>
  </si>
  <si>
    <t>3 dan 4</t>
  </si>
  <si>
    <t>Sangat sulit</t>
  </si>
  <si>
    <t>No 3</t>
  </si>
  <si>
    <t>Semua soal gempa bumi</t>
  </si>
  <si>
    <t>Gak ada</t>
  </si>
  <si>
    <t>Soal terakhir</t>
  </si>
  <si>
    <t>Rangkaian listrik</t>
  </si>
  <si>
    <t>Gampang</t>
  </si>
  <si>
    <t>no 2</t>
  </si>
  <si>
    <t>Gempa bumi dan praktikum</t>
  </si>
  <si>
    <t>no 11</t>
  </si>
  <si>
    <t>Praktikum rangkaian listrik</t>
  </si>
  <si>
    <t>Arus listrik</t>
  </si>
  <si>
    <t>No.1</t>
  </si>
  <si>
    <t>No. 1</t>
  </si>
  <si>
    <t>Kereta maglev no 3 dan rangkaian listrik</t>
  </si>
  <si>
    <t>no 1 dan 4</t>
  </si>
  <si>
    <t>Rangkaian listrik dan wireless charging</t>
  </si>
  <si>
    <t>1 &amp; 2 Bagian praktikum9</t>
  </si>
  <si>
    <t>Listrik no.1</t>
  </si>
  <si>
    <t xml:space="preserve">Kereta maglev no 3 </t>
  </si>
  <si>
    <t>no 8</t>
  </si>
  <si>
    <t>Tidak ada</t>
  </si>
  <si>
    <t>no 3</t>
  </si>
  <si>
    <t>no 9 dan no 10</t>
  </si>
  <si>
    <t>no 1 dan 11</t>
  </si>
  <si>
    <t>Gempa bumi no.1</t>
  </si>
  <si>
    <t>no 2 dan no 3</t>
  </si>
  <si>
    <t>no 3 dan no 4</t>
  </si>
  <si>
    <t>Kereta maglev</t>
  </si>
  <si>
    <t>No.1 &amp; Eksperimen</t>
  </si>
  <si>
    <t>Banyak</t>
  </si>
  <si>
    <t xml:space="preserve"> </t>
  </si>
  <si>
    <t>baterai, Kereta Maglev dan gempa bumi</t>
  </si>
  <si>
    <t>3 kereta maglev</t>
  </si>
  <si>
    <t>Hampir semua</t>
  </si>
  <si>
    <t>1,2,3 bagian rangkaian listrik</t>
  </si>
  <si>
    <t>1 bagian gempa bumi</t>
  </si>
  <si>
    <t>1 dan 2</t>
  </si>
  <si>
    <t>Hampir semua biasa saja</t>
  </si>
  <si>
    <t>Sebagian</t>
  </si>
  <si>
    <t>1 rangkaian listrik</t>
  </si>
  <si>
    <t>Semua soal, karena kalimatnya jarang didengar</t>
  </si>
  <si>
    <t>K1</t>
  </si>
  <si>
    <t>K2</t>
  </si>
  <si>
    <t>K3</t>
  </si>
  <si>
    <t>Nilai Akhir</t>
  </si>
  <si>
    <t>Skor Essay</t>
  </si>
  <si>
    <t>Skor PG</t>
  </si>
  <si>
    <t>Total</t>
  </si>
  <si>
    <t>K2 = 3 SOAL</t>
  </si>
  <si>
    <t>sangat tinggi</t>
  </si>
  <si>
    <t>80-100</t>
  </si>
  <si>
    <t>tinggi</t>
  </si>
  <si>
    <t>66-79</t>
  </si>
  <si>
    <t>56-65</t>
  </si>
  <si>
    <t>40-55</t>
  </si>
  <si>
    <t>0-39</t>
  </si>
  <si>
    <t>sedang</t>
  </si>
  <si>
    <t>rendah</t>
  </si>
  <si>
    <t>sangat rendah</t>
  </si>
  <si>
    <t>K3 = 3 SOAL</t>
  </si>
  <si>
    <t>K1 = 5 SOAL</t>
  </si>
  <si>
    <t>yang skor &gt;0</t>
  </si>
  <si>
    <t>yang skor = 0</t>
  </si>
  <si>
    <t>Jumlah</t>
  </si>
  <si>
    <t>%</t>
  </si>
  <si>
    <t xml:space="preserve">total keseluruhan </t>
  </si>
  <si>
    <t>Kriteria</t>
  </si>
  <si>
    <t>Persentase</t>
  </si>
  <si>
    <t>No</t>
  </si>
  <si>
    <t>Nama</t>
  </si>
  <si>
    <t>Respon Guru</t>
  </si>
  <si>
    <t>Instansi</t>
  </si>
  <si>
    <t>Instrumen tes ini dapat diberikan dengan mudah oleh penguji tanpa memerlukan pelatihan khusus.</t>
  </si>
  <si>
    <t>Instrumen tes ini dapat diselesaikan dalam waktu yang wajar tanpa membebani peserta.</t>
  </si>
  <si>
    <t>Instrumen tes ini memerlukan alat atau teknologi khusus yang sulit diakses.</t>
  </si>
  <si>
    <t>Instrumen tes ini memberikan kesan profesional dan relevan dengan kebutuhan pembelajaran.</t>
  </si>
  <si>
    <t>Instrumen tes ini mampu memotivasi siswa untuk lebih tertarik pada literasi sains.</t>
  </si>
  <si>
    <t>Instrumen tes ini fleksibel untuk digunakan dalam berbagai konteks pembelajaran sains</t>
  </si>
  <si>
    <t>Instrumen tes ini mendukung pengembangan keterampilan berpikir kritis siswa</t>
  </si>
  <si>
    <t>Instrumen tes ini memberikan data yang berguna untuk mengevaluasi kemampuan literasi sains siswa</t>
  </si>
  <si>
    <t>Instrumen tes ini membantu guru merancang strategi pembelajaran yang lebih efektif</t>
  </si>
  <si>
    <t>Instrumen tes ini memberikan wawasan baru bagi guru tentang literasi sains</t>
  </si>
  <si>
    <t>Menurut Bapak/Ibu berapa lama waktu yang ideal untuk mengerjakan 11 soal literasi sains?</t>
  </si>
  <si>
    <t>Kesan dan pesan tambahan apa yang ingin Bapak/Ibu berikan untuk instrumen tes literasi sains ini secara keseluruhan?  </t>
  </si>
  <si>
    <t>Dita Purnama</t>
  </si>
  <si>
    <t>Tuti Khoiriah</t>
  </si>
  <si>
    <t>Yayat Hidayatul Muttaqin, M.Ag</t>
  </si>
  <si>
    <t>Jihan Nur Fa'izah,S.Pd</t>
  </si>
  <si>
    <t>Kurang lebih 30-40 menit</t>
  </si>
  <si>
    <t>Sudah cukup baik, dan perlu untuk dikembangkan dalam subjek ipa lainnya</t>
  </si>
  <si>
    <t>60 Menit</t>
  </si>
  <si>
    <t xml:space="preserve">Sudah baik. terus berkarya dan berinovasi memberikan yang terbaik untuk kemajuan pendidikan indonesia (kereen)
</t>
  </si>
  <si>
    <t>45 menit sebenarnha cukup. hanya terkendala pada soal praktikum. siswa belum paham cara penggunaannya</t>
  </si>
  <si>
    <t>Soal literasi sangat menarik untuk diberikan kepada siswa. Namun, pesan pada soal praktikum lebih baik diberikan instruksi yang jelas. variabel apa saja yang harusnya dicatat</t>
  </si>
  <si>
    <t>1 hour</t>
  </si>
  <si>
    <t>Soal sudah dibuat bagus dan kreatif</t>
  </si>
  <si>
    <t>Instrumen tes ini memiliki desain yang menarik dan mudah digunakan dalam proses pembelajaran di kelas</t>
  </si>
  <si>
    <t>Instrumen tes ini bermanfaat sebagai alat evaluasi kemampuan literasi sains siswa.</t>
  </si>
  <si>
    <t>Time effectiveness</t>
  </si>
  <si>
    <t>Ease of Use</t>
  </si>
  <si>
    <t>Relevance to Learning</t>
  </si>
  <si>
    <t xml:space="preserve">Instruction of Question </t>
  </si>
  <si>
    <t>P = 5 SOAL</t>
  </si>
  <si>
    <t>L = 3 SOAL</t>
  </si>
  <si>
    <t>G = 3 SOAL</t>
  </si>
  <si>
    <t>P</t>
  </si>
  <si>
    <t>L</t>
  </si>
  <si>
    <t>G</t>
  </si>
  <si>
    <t xml:space="preserve">yg skor&gt;0 </t>
  </si>
  <si>
    <t>hasil %</t>
  </si>
  <si>
    <t>Personal</t>
  </si>
  <si>
    <t>Lokal</t>
  </si>
  <si>
    <t>Global</t>
  </si>
  <si>
    <t>Nilai Rentang</t>
  </si>
  <si>
    <t>KOMPETENSI</t>
  </si>
  <si>
    <t>KONTEKS</t>
  </si>
  <si>
    <t>MATERI</t>
  </si>
  <si>
    <t>L = 5 SOAL</t>
  </si>
  <si>
    <t>M = 3 SOAL</t>
  </si>
  <si>
    <t>yg skor&gt;0</t>
  </si>
  <si>
    <t>Listrik</t>
  </si>
  <si>
    <t>Gelombang</t>
  </si>
  <si>
    <t>Magnet</t>
  </si>
  <si>
    <t>Competency 1</t>
  </si>
  <si>
    <t>Competency 2</t>
  </si>
  <si>
    <t>Competency 3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</si>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</sst>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202124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0" fillId="12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11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top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7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15" borderId="0" xfId="0" applyFont="1" applyFill="1"/>
    <xf numFmtId="0" fontId="1" fillId="18" borderId="0" xfId="0" applyFont="1" applyFill="1"/>
    <xf numFmtId="0" fontId="1" fillId="19" borderId="0" xfId="0" applyFont="1" applyFill="1"/>
    <xf numFmtId="0" fontId="1" fillId="2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9" fontId="0" fillId="0" borderId="1" xfId="1" applyFont="1" applyBorder="1"/>
    <xf numFmtId="9" fontId="0" fillId="0" borderId="1" xfId="0" applyNumberFormat="1" applyBorder="1"/>
    <xf numFmtId="1" fontId="0" fillId="0" borderId="1" xfId="0" applyNumberFormat="1" applyBorder="1"/>
    <xf numFmtId="0" fontId="1" fillId="0" borderId="0" xfId="0" applyFont="1" applyAlignment="1">
      <alignment horizontal="center"/>
    </xf>
    <xf numFmtId="2" fontId="1" fillId="7" borderId="0" xfId="0" applyNumberFormat="1" applyFont="1" applyFill="1" applyAlignment="1">
      <alignment horizontal="center"/>
    </xf>
    <xf numFmtId="9" fontId="1" fillId="7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21" borderId="0" xfId="0" applyFont="1" applyFill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1" fillId="8" borderId="1" xfId="0" applyFont="1" applyFill="1" applyBorder="1"/>
    <xf numFmtId="0" fontId="1" fillId="21" borderId="1" xfId="0" applyFont="1" applyFill="1" applyBorder="1"/>
    <xf numFmtId="0" fontId="1" fillId="16" borderId="1" xfId="0" applyFont="1" applyFill="1" applyBorder="1"/>
    <xf numFmtId="0" fontId="1" fillId="5" borderId="1" xfId="0" applyFont="1" applyFill="1" applyBorder="1"/>
    <xf numFmtId="10" fontId="0" fillId="0" borderId="0" xfId="1" applyNumberFormat="1" applyFont="1"/>
    <xf numFmtId="0" fontId="1" fillId="7" borderId="0" xfId="0" applyFont="1" applyFill="1"/>
    <xf numFmtId="10" fontId="0" fillId="0" borderId="1" xfId="1" applyNumberFormat="1" applyFont="1" applyBorder="1"/>
    <xf numFmtId="0" fontId="1" fillId="16" borderId="0" xfId="0" applyFont="1" applyFill="1"/>
    <xf numFmtId="9" fontId="0" fillId="0" borderId="0" xfId="0" applyNumberFormat="1"/>
    <xf numFmtId="9" fontId="0" fillId="0" borderId="0" xfId="0" applyNumberFormat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textRotation="255"/>
    </xf>
    <xf numFmtId="0" fontId="2" fillId="4" borderId="5" xfId="0" applyFont="1" applyFill="1" applyBorder="1" applyAlignment="1">
      <alignment horizontal="center" vertical="center" textRotation="255"/>
    </xf>
    <xf numFmtId="0" fontId="2" fillId="4" borderId="3" xfId="0" applyFont="1" applyFill="1" applyBorder="1" applyAlignment="1">
      <alignment horizontal="center" vertical="center" textRotation="255"/>
    </xf>
    <xf numFmtId="0" fontId="1" fillId="10" borderId="4" xfId="0" applyFont="1" applyFill="1" applyBorder="1" applyAlignment="1">
      <alignment horizontal="center" vertical="center" textRotation="255"/>
    </xf>
    <xf numFmtId="0" fontId="1" fillId="10" borderId="5" xfId="0" applyFont="1" applyFill="1" applyBorder="1" applyAlignment="1">
      <alignment horizontal="center" vertical="center" textRotation="255"/>
    </xf>
    <xf numFmtId="0" fontId="1" fillId="10" borderId="3" xfId="0" applyFont="1" applyFill="1" applyBorder="1" applyAlignment="1">
      <alignment horizontal="center" vertical="center" textRotation="255"/>
    </xf>
    <xf numFmtId="0" fontId="1" fillId="11" borderId="4" xfId="0" applyFont="1" applyFill="1" applyBorder="1" applyAlignment="1">
      <alignment horizontal="center" vertical="center" textRotation="255"/>
    </xf>
    <xf numFmtId="0" fontId="1" fillId="11" borderId="5" xfId="0" applyFont="1" applyFill="1" applyBorder="1" applyAlignment="1">
      <alignment horizontal="center" vertical="center" textRotation="255"/>
    </xf>
    <xf numFmtId="0" fontId="1" fillId="11" borderId="3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textRotation="255"/>
    </xf>
    <xf numFmtId="0" fontId="1" fillId="8" borderId="5" xfId="0" applyFont="1" applyFill="1" applyBorder="1" applyAlignment="1">
      <alignment horizontal="center" vertical="center" textRotation="255"/>
    </xf>
    <xf numFmtId="0" fontId="1" fillId="8" borderId="3" xfId="0" applyFont="1" applyFill="1" applyBorder="1" applyAlignment="1">
      <alignment horizontal="center" vertical="center" textRotation="255"/>
    </xf>
    <xf numFmtId="0" fontId="2" fillId="9" borderId="4" xfId="0" applyFont="1" applyFill="1" applyBorder="1" applyAlignment="1">
      <alignment horizontal="center" vertical="center" textRotation="255"/>
    </xf>
    <xf numFmtId="0" fontId="2" fillId="9" borderId="5" xfId="0" applyFont="1" applyFill="1" applyBorder="1" applyAlignment="1">
      <alignment horizontal="center" vertical="center" textRotation="255"/>
    </xf>
    <xf numFmtId="0" fontId="2" fillId="9" borderId="3" xfId="0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textRotation="255" wrapText="1"/>
    </xf>
    <xf numFmtId="0" fontId="2" fillId="14" borderId="1" xfId="0" applyFont="1" applyFill="1" applyBorder="1" applyAlignment="1">
      <alignment horizontal="center" vertical="center" textRotation="255"/>
    </xf>
    <xf numFmtId="0" fontId="3" fillId="13" borderId="1" xfId="0" applyFont="1" applyFill="1" applyBorder="1" applyAlignment="1">
      <alignment horizontal="center" vertical="center" textRotation="255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66FFFF"/>
      <color rgb="FFFAACD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7F5-443B-9129-E2D192EFBD4F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7F5-443B-9129-E2D192EFBD4F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7F5-443B-9129-E2D192EFBD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'Uji Coba Besar (Essay)'!$Q$54:$Q$56</c:f>
              <c:strCache>
                <c:ptCount val="3"/>
                <c:pt idx="0">
                  <c:v>Competency 1</c:v>
                </c:pt>
                <c:pt idx="1">
                  <c:v>Competency 2</c:v>
                </c:pt>
                <c:pt idx="2">
                  <c:v>Competency 3</c:v>
                </c:pt>
              </c:strCache>
            </c:strRef>
          </c:cat>
          <c:val>
            <c:numRef>
              <c:f>'Uji Coba Besar (Essay)'!$R$54:$R$56</c:f>
              <c:numCache>
                <c:formatCode>0.00%</c:formatCode>
                <c:ptCount val="3"/>
                <c:pt idx="0">
                  <c:v>0.46446078431372551</c:v>
                </c:pt>
                <c:pt idx="1">
                  <c:v>0.26960784313725489</c:v>
                </c:pt>
                <c:pt idx="2">
                  <c:v>0.26593137254901961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3-411B-B873-51B3553FE5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1D-4819-9F10-92A3A0B8D4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1D-4819-9F10-92A3A0B8D41B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1D-4819-9F10-92A3A0B8D4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'Uji Coba Besar (Essay)'!$Q$68:$Q$70</c:f>
              <c:strCache>
                <c:ptCount val="3"/>
                <c:pt idx="0">
                  <c:v>Personal</c:v>
                </c:pt>
                <c:pt idx="1">
                  <c:v>Lokal</c:v>
                </c:pt>
                <c:pt idx="2">
                  <c:v>Global</c:v>
                </c:pt>
              </c:strCache>
            </c:strRef>
          </c:cat>
          <c:val>
            <c:numRef>
              <c:f>'Uji Coba Besar (Essay)'!$R$68:$R$70</c:f>
              <c:numCache>
                <c:formatCode>0.00%</c:formatCode>
                <c:ptCount val="3"/>
                <c:pt idx="0">
                  <c:v>0.47671568627450983</c:v>
                </c:pt>
                <c:pt idx="1">
                  <c:v>0.2610294117647059</c:v>
                </c:pt>
                <c:pt idx="2">
                  <c:v>0.26225490196078433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B-42A1-A0EC-D7EF9DB74F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6B-4E45-BD73-4BE99C8B81C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6B-4E45-BD73-4BE99C8B81CB}"/>
              </c:ext>
            </c:extLst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6B-4E45-BD73-4BE99C8B81C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'Uji Coba Besar (Essay)'!$Q$81:$Q$83</c:f>
              <c:strCache>
                <c:ptCount val="3"/>
                <c:pt idx="0">
                  <c:v>Listrik</c:v>
                </c:pt>
                <c:pt idx="1">
                  <c:v>Gelombang</c:v>
                </c:pt>
                <c:pt idx="2">
                  <c:v>Magnet</c:v>
                </c:pt>
              </c:strCache>
            </c:strRef>
          </c:cat>
          <c:val>
            <c:numRef>
              <c:f>'Uji Coba Besar (Essay)'!$R$81:$R$83</c:f>
              <c:numCache>
                <c:formatCode>0.00%</c:formatCode>
                <c:ptCount val="3"/>
                <c:pt idx="0">
                  <c:v>0.48039215686274511</c:v>
                </c:pt>
                <c:pt idx="1">
                  <c:v>0.30024509803921567</c:v>
                </c:pt>
                <c:pt idx="2">
                  <c:v>0.21936274509803921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A-490C-B43C-F27C0CFC50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'Nilai Akhir'!$J$3</c:f>
              <c:strCache>
                <c:ptCount val="1"/>
                <c:pt idx="0">
                  <c:v>Jumlah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981-46AB-B655-2C367804658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D981-46AB-B655-2C367804658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981-46AB-B655-2C3678046584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981-46AB-B655-2C3678046584}"/>
              </c:ext>
            </c:extLst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981-46AB-B655-2C367804658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81-46AB-B655-2C367804658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81-46AB-B655-2C36780465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1BCB2DB-A61C-43FA-9B33-329B89C041EF}" type="VALUE">
                      <a:rPr lang="en-US"/>
                      <a:pPr/>
                      <a:t>[VALUE]</a:t>
                    </a:fld>
                    <a:r>
                      <a:rPr lang="en-US"/>
                      <a:t> students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81-46AB-B655-2C367804658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B526F5A-8CBA-4B7D-B953-3D2E1933E0BF}" type="VALUE">
                      <a:rPr lang="en-US"/>
                      <a:pPr/>
                      <a:t>[VALUE]</a:t>
                    </a:fld>
                    <a:r>
                      <a:rPr lang="en-US"/>
                      <a:t> students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981-46AB-B655-2C367804658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21082E-10E7-46B0-83A4-DD313376F61C}" type="VALUE">
                      <a:rPr lang="en-US"/>
                      <a:pPr/>
                      <a:t>[VALUE]</a:t>
                    </a:fld>
                    <a:r>
                      <a:rPr lang="en-US"/>
                      <a:t> students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981-46AB-B655-2C367804658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'Nilai Akhir'!$I$4:$I$8</c:f>
              <c:strCache>
                <c:ptCount val="5"/>
                <c:pt idx="0">
                  <c:v>80-100</c:v>
                </c:pt>
                <c:pt idx="1">
                  <c:v>66-79</c:v>
                </c:pt>
                <c:pt idx="2">
                  <c:v>56-65</c:v>
                </c:pt>
                <c:pt idx="3">
                  <c:v>40-55</c:v>
                </c:pt>
                <c:pt idx="4">
                  <c:v>0-39</c:v>
                </c:pt>
              </c:strCache>
            </c:strRef>
          </c:cat>
          <c:val>
            <c:numRef>
              <c:f>'Nilai Akhir'!$J$4:$J$8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46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1-46AB-B655-2C3678046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'Nilai Akhir'!$I$25</c:f>
              <c:strCache>
                <c:ptCount val="1"/>
                <c:pt idx="0">
                  <c:v>Jumlah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'Nilai Akhir'!$H$26:$H$30</c:f>
              <c:strCache>
                <c:ptCount val="5"/>
                <c:pt idx="0">
                  <c:v>0-39</c:v>
                </c:pt>
                <c:pt idx="1">
                  <c:v>40-55</c:v>
                </c:pt>
                <c:pt idx="2">
                  <c:v>56-65</c:v>
                </c:pt>
                <c:pt idx="3">
                  <c:v>66-79</c:v>
                </c:pt>
                <c:pt idx="4">
                  <c:v>80-100</c:v>
                </c:pt>
              </c:strCache>
            </c:strRef>
          </c:cat>
          <c:val>
            <c:numRef>
              <c:f>'Nilai Akhir'!$I$26:$I$30</c:f>
              <c:numCache>
                <c:formatCode>General</c:formatCode>
                <c:ptCount val="5"/>
                <c:pt idx="0">
                  <c:v>67</c:v>
                </c:pt>
                <c:pt idx="1">
                  <c:v>46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D-4FE0-85E6-D6144715CF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0727648"/>
        <c:axId val="1350741568"/>
      </c:barChart>
      <c:catAx>
        <c:axId val="1350727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 Siswa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0741568"/>
        <c:crosses val="autoZero"/>
        <c:auto val="1"/>
        <c:lblAlgn val="ctr"/>
        <c:lblOffset val="100"/>
        <c:noMultiLvlLbl val="0"/>
      </c:catAx>
      <c:valAx>
        <c:axId val="135074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Jumlah</a:t>
                </a:r>
                <a:r>
                  <a:rPr lang="en-ID" baseline="0"/>
                  <a:t> Siswa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072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39689</xdr:colOff>
      <xdr:row>50</xdr:row>
      <xdr:rowOff>112713</xdr:rowOff>
    </xdr:from>
    <xdr:to>
      <xdr:col>24</xdr:col>
      <xdr:colOff>631032</xdr:colOff>
      <xdr:row>65</xdr:row>
      <xdr:rowOff>11906</xdr:rowOff>
    </xdr:to>
    <xdr:graphicFrame macro="">
      <xdr:nvGraphicFramePr>
        <xdr:cNvPr id="73" name="Chart 1">
          <a:extLst>
            <a:ext uri="{FF2B5EF4-FFF2-40B4-BE49-F238E27FC236}">
              <a16:creationId xmlns:a16="http://schemas.microsoft.com/office/drawing/2014/main" id="{9F79DE3F-585F-3C06-0030-AC7BABA09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575471</xdr:colOff>
      <xdr:row>66</xdr:row>
      <xdr:rowOff>29368</xdr:rowOff>
    </xdr:from>
    <xdr:to>
      <xdr:col>23</xdr:col>
      <xdr:colOff>404814</xdr:colOff>
      <xdr:row>78</xdr:row>
      <xdr:rowOff>87312</xdr:rowOff>
    </xdr:to>
    <xdr:graphicFrame macro="">
      <xdr:nvGraphicFramePr>
        <xdr:cNvPr id="59" name="Chart 2">
          <a:extLst>
            <a:ext uri="{FF2B5EF4-FFF2-40B4-BE49-F238E27FC236}">
              <a16:creationId xmlns:a16="http://schemas.microsoft.com/office/drawing/2014/main" id="{11392953-F136-A0ED-10D6-BD4BF5F3C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7937</xdr:colOff>
      <xdr:row>79</xdr:row>
      <xdr:rowOff>142875</xdr:rowOff>
    </xdr:from>
    <xdr:to>
      <xdr:col>23</xdr:col>
      <xdr:colOff>595313</xdr:colOff>
      <xdr:row>91</xdr:row>
      <xdr:rowOff>39687</xdr:rowOff>
    </xdr:to>
    <xdr:graphicFrame macro="">
      <xdr:nvGraphicFramePr>
        <xdr:cNvPr id="82" name="Chart 3">
          <a:extLst>
            <a:ext uri="{FF2B5EF4-FFF2-40B4-BE49-F238E27FC236}">
              <a16:creationId xmlns:a16="http://schemas.microsoft.com/office/drawing/2014/main" id="{39619489-4069-A82F-C394-86085412E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8</xdr:row>
      <xdr:rowOff>161925</xdr:rowOff>
    </xdr:from>
    <xdr:to>
      <xdr:col>11</xdr:col>
      <xdr:colOff>590549</xdr:colOff>
      <xdr:row>20</xdr:row>
      <xdr:rowOff>85725</xdr:rowOff>
    </xdr:to>
    <xdr:graphicFrame macro="">
      <xdr:nvGraphicFramePr>
        <xdr:cNvPr id="40" name="Chart 3">
          <a:extLst>
            <a:ext uri="{FF2B5EF4-FFF2-40B4-BE49-F238E27FC236}">
              <a16:creationId xmlns:a16="http://schemas.microsoft.com/office/drawing/2014/main" id="{5AFAA441-CE58-5276-BEC6-04319A0CF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30</xdr:row>
      <xdr:rowOff>152400</xdr:rowOff>
    </xdr:from>
    <xdr:to>
      <xdr:col>11</xdr:col>
      <xdr:colOff>482600</xdr:colOff>
      <xdr:row>42</xdr:row>
      <xdr:rowOff>127000</xdr:rowOff>
    </xdr:to>
    <xdr:graphicFrame macro="">
      <xdr:nvGraphicFramePr>
        <xdr:cNvPr id="140" name="Chart 5">
          <a:extLst>
            <a:ext uri="{FF2B5EF4-FFF2-40B4-BE49-F238E27FC236}">
              <a16:creationId xmlns:a16="http://schemas.microsoft.com/office/drawing/2014/main" id="{0242613F-0138-C73F-8538-690AC8A74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481C-3DF3-483B-AA4B-0AF5B70FB527}">
  <dimension ref="A1:M128"/>
  <sheetViews>
    <sheetView workbookViewId="0">
      <pane ySplit="3" topLeftCell="A4" activePane="bottomLeft" state="frozen"/>
      <selection activeCell="B1" sqref="B1"/>
      <selection pane="bottomLeft" activeCell="J5" sqref="J5"/>
    </sheetView>
  </sheetViews>
  <sheetFormatPr defaultRowHeight="14.5" x14ac:dyDescent="0.35"/>
  <cols>
    <col min="2" max="2" width="25.81640625" customWidth="1"/>
    <col min="3" max="3" width="25.54296875" style="43" customWidth="1"/>
    <col min="4" max="4" width="24.453125" style="43" customWidth="1"/>
    <col min="5" max="5" width="22.1796875" style="43" customWidth="1"/>
    <col min="6" max="6" width="22.7265625" style="43" customWidth="1"/>
    <col min="7" max="7" width="12.54296875" customWidth="1"/>
    <col min="10" max="10" width="20.54296875" customWidth="1"/>
    <col min="11" max="11" width="11" customWidth="1"/>
  </cols>
  <sheetData>
    <row r="1" spans="1:13" x14ac:dyDescent="0.35">
      <c r="A1" s="111" t="s">
        <v>199</v>
      </c>
      <c r="B1" s="105" t="s">
        <v>0</v>
      </c>
      <c r="C1" s="105" t="s">
        <v>203</v>
      </c>
      <c r="D1" s="106"/>
      <c r="E1" s="106"/>
      <c r="F1" s="106"/>
      <c r="G1" s="113" t="s">
        <v>2</v>
      </c>
    </row>
    <row r="2" spans="1:13" x14ac:dyDescent="0.35">
      <c r="A2" s="111"/>
      <c r="B2" s="112"/>
      <c r="C2" s="91" t="s">
        <v>200</v>
      </c>
      <c r="D2" s="109" t="s">
        <v>204</v>
      </c>
      <c r="E2" s="94" t="s">
        <v>206</v>
      </c>
      <c r="F2" s="107" t="s">
        <v>205</v>
      </c>
      <c r="G2" s="113"/>
    </row>
    <row r="3" spans="1:13" ht="15" customHeight="1" x14ac:dyDescent="0.35">
      <c r="A3" s="5" t="s">
        <v>198</v>
      </c>
      <c r="B3" s="112"/>
      <c r="C3" s="92"/>
      <c r="D3" s="110"/>
      <c r="E3" s="95"/>
      <c r="F3" s="108"/>
      <c r="G3" s="113"/>
    </row>
    <row r="4" spans="1:13" x14ac:dyDescent="0.35">
      <c r="A4" s="21">
        <v>43</v>
      </c>
      <c r="B4" s="9" t="s">
        <v>13</v>
      </c>
      <c r="C4" s="36" t="s">
        <v>207</v>
      </c>
      <c r="D4" s="36" t="s">
        <v>208</v>
      </c>
      <c r="E4" s="36" t="s">
        <v>210</v>
      </c>
      <c r="F4" s="36">
        <v>3</v>
      </c>
      <c r="G4" s="114" t="s">
        <v>342</v>
      </c>
      <c r="H4" s="29">
        <v>1</v>
      </c>
    </row>
    <row r="5" spans="1:13" x14ac:dyDescent="0.35">
      <c r="A5" s="21">
        <v>44</v>
      </c>
      <c r="B5" s="9" t="s">
        <v>14</v>
      </c>
      <c r="C5" s="36"/>
      <c r="D5" s="36"/>
      <c r="E5" s="36"/>
      <c r="F5" s="36"/>
      <c r="G5" s="115"/>
      <c r="H5" s="30">
        <v>2</v>
      </c>
    </row>
    <row r="6" spans="1:13" x14ac:dyDescent="0.35">
      <c r="A6" s="21">
        <v>45</v>
      </c>
      <c r="B6" s="9" t="s">
        <v>15</v>
      </c>
      <c r="C6" s="36" t="s">
        <v>207</v>
      </c>
      <c r="D6" s="36" t="s">
        <v>209</v>
      </c>
      <c r="E6" s="36" t="s">
        <v>210</v>
      </c>
      <c r="F6" s="36" t="s">
        <v>245</v>
      </c>
      <c r="G6" s="115"/>
      <c r="H6" s="29">
        <v>3</v>
      </c>
    </row>
    <row r="7" spans="1:13" x14ac:dyDescent="0.35">
      <c r="A7" s="21">
        <v>46</v>
      </c>
      <c r="B7" s="9" t="s">
        <v>16</v>
      </c>
      <c r="C7" s="36" t="s">
        <v>207</v>
      </c>
      <c r="D7" s="36" t="s">
        <v>209</v>
      </c>
      <c r="E7" s="36" t="s">
        <v>210</v>
      </c>
      <c r="F7" s="36">
        <v>2</v>
      </c>
      <c r="G7" s="115"/>
      <c r="H7" s="30">
        <v>4</v>
      </c>
    </row>
    <row r="8" spans="1:13" x14ac:dyDescent="0.35">
      <c r="A8" s="21">
        <v>48</v>
      </c>
      <c r="B8" s="9" t="s">
        <v>17</v>
      </c>
      <c r="C8" s="36"/>
      <c r="D8" s="36"/>
      <c r="E8" s="36"/>
      <c r="F8" s="36"/>
      <c r="G8" s="115"/>
      <c r="H8" s="29">
        <v>5</v>
      </c>
    </row>
    <row r="9" spans="1:13" x14ac:dyDescent="0.35">
      <c r="A9" s="21">
        <v>49</v>
      </c>
      <c r="B9" s="9" t="s">
        <v>18</v>
      </c>
      <c r="C9" s="36" t="s">
        <v>207</v>
      </c>
      <c r="D9" s="36" t="s">
        <v>208</v>
      </c>
      <c r="E9" s="36" t="s">
        <v>210</v>
      </c>
      <c r="F9" s="36" t="s">
        <v>247</v>
      </c>
      <c r="G9" s="115"/>
      <c r="H9" s="30">
        <v>6</v>
      </c>
      <c r="J9" s="91" t="s">
        <v>200</v>
      </c>
      <c r="K9" s="44" t="s">
        <v>210</v>
      </c>
      <c r="L9">
        <f>COUNTIFS(C4:C128,"Ya")</f>
        <v>12</v>
      </c>
      <c r="M9">
        <f>(12/125)*100</f>
        <v>9.6</v>
      </c>
    </row>
    <row r="10" spans="1:13" x14ac:dyDescent="0.35">
      <c r="A10" s="21">
        <v>50</v>
      </c>
      <c r="B10" s="9" t="s">
        <v>19</v>
      </c>
      <c r="C10" s="36" t="s">
        <v>210</v>
      </c>
      <c r="D10" s="36" t="s">
        <v>188</v>
      </c>
      <c r="E10" s="36" t="s">
        <v>210</v>
      </c>
      <c r="F10" s="36" t="s">
        <v>245</v>
      </c>
      <c r="G10" s="115"/>
      <c r="H10" s="29">
        <v>7</v>
      </c>
      <c r="J10" s="92"/>
      <c r="K10" s="45" t="s">
        <v>207</v>
      </c>
      <c r="L10">
        <f>COUNTIFS(C4:C128,"Tidak")</f>
        <v>97</v>
      </c>
      <c r="M10">
        <f>(97/125)*100</f>
        <v>77.600000000000009</v>
      </c>
    </row>
    <row r="11" spans="1:13" x14ac:dyDescent="0.35">
      <c r="A11" s="21">
        <v>51</v>
      </c>
      <c r="B11" s="9" t="s">
        <v>20</v>
      </c>
      <c r="C11" s="36" t="s">
        <v>207</v>
      </c>
      <c r="D11" s="36" t="s">
        <v>208</v>
      </c>
      <c r="E11" s="36" t="s">
        <v>210</v>
      </c>
      <c r="F11" s="36" t="s">
        <v>248</v>
      </c>
      <c r="G11" s="115"/>
      <c r="H11" s="30">
        <v>8</v>
      </c>
    </row>
    <row r="12" spans="1:13" x14ac:dyDescent="0.35">
      <c r="A12" s="21">
        <v>52</v>
      </c>
      <c r="B12" s="9" t="s">
        <v>21</v>
      </c>
      <c r="C12" s="36" t="s">
        <v>210</v>
      </c>
      <c r="D12" s="36" t="s">
        <v>188</v>
      </c>
      <c r="E12" s="36"/>
      <c r="F12" s="36"/>
      <c r="G12" s="115"/>
      <c r="H12" s="29">
        <v>9</v>
      </c>
    </row>
    <row r="13" spans="1:13" ht="14.5" customHeight="1" x14ac:dyDescent="0.35">
      <c r="A13" s="21">
        <v>53</v>
      </c>
      <c r="B13" s="9" t="s">
        <v>22</v>
      </c>
      <c r="C13" s="36" t="s">
        <v>207</v>
      </c>
      <c r="D13" s="36" t="s">
        <v>209</v>
      </c>
      <c r="E13" s="36" t="s">
        <v>210</v>
      </c>
      <c r="F13" s="36" t="s">
        <v>249</v>
      </c>
      <c r="G13" s="115"/>
      <c r="H13" s="30">
        <v>10</v>
      </c>
      <c r="J13" s="93" t="s">
        <v>204</v>
      </c>
      <c r="K13" s="46" t="s">
        <v>209</v>
      </c>
      <c r="L13">
        <f>COUNTIFS(D4:D128,"Sangat Sulit")</f>
        <v>28</v>
      </c>
      <c r="M13">
        <f>(28/125)*100</f>
        <v>22.400000000000002</v>
      </c>
    </row>
    <row r="14" spans="1:13" x14ac:dyDescent="0.35">
      <c r="A14" s="21">
        <v>54</v>
      </c>
      <c r="B14" s="9" t="s">
        <v>23</v>
      </c>
      <c r="C14" s="36" t="s">
        <v>207</v>
      </c>
      <c r="D14" s="36" t="s">
        <v>188</v>
      </c>
      <c r="E14" s="36" t="s">
        <v>210</v>
      </c>
      <c r="F14" s="36" t="s">
        <v>250</v>
      </c>
      <c r="G14" s="115"/>
      <c r="H14" s="29">
        <v>11</v>
      </c>
      <c r="J14" s="93"/>
      <c r="K14" s="47" t="s">
        <v>208</v>
      </c>
      <c r="L14">
        <f>COUNTIFS(D4:D128,"Sulit")</f>
        <v>43</v>
      </c>
      <c r="M14">
        <f>(43/125)*100</f>
        <v>34.4</v>
      </c>
    </row>
    <row r="15" spans="1:13" x14ac:dyDescent="0.35">
      <c r="A15" s="21">
        <v>55</v>
      </c>
      <c r="B15" s="9" t="s">
        <v>24</v>
      </c>
      <c r="C15" s="36" t="s">
        <v>207</v>
      </c>
      <c r="D15" s="36" t="s">
        <v>188</v>
      </c>
      <c r="E15" s="36" t="s">
        <v>210</v>
      </c>
      <c r="F15" s="36" t="s">
        <v>251</v>
      </c>
      <c r="G15" s="115"/>
      <c r="H15" s="30">
        <v>12</v>
      </c>
      <c r="J15" s="93"/>
      <c r="K15" s="48" t="s">
        <v>188</v>
      </c>
      <c r="L15">
        <f>COUNTIFS(D4:D128,"Sedang")</f>
        <v>36</v>
      </c>
      <c r="M15">
        <f>(36/125)*100</f>
        <v>28.799999999999997</v>
      </c>
    </row>
    <row r="16" spans="1:13" x14ac:dyDescent="0.35">
      <c r="A16" s="21">
        <v>56</v>
      </c>
      <c r="B16" s="9" t="s">
        <v>25</v>
      </c>
      <c r="C16" s="36"/>
      <c r="D16" s="36"/>
      <c r="E16" s="36"/>
      <c r="F16" s="36"/>
      <c r="G16" s="115"/>
      <c r="H16" s="29">
        <v>13</v>
      </c>
    </row>
    <row r="17" spans="1:13" x14ac:dyDescent="0.35">
      <c r="A17" s="21">
        <v>57</v>
      </c>
      <c r="B17" s="9" t="s">
        <v>26</v>
      </c>
      <c r="C17" s="36"/>
      <c r="D17" s="36"/>
      <c r="E17" s="36"/>
      <c r="F17" s="36"/>
      <c r="G17" s="115"/>
      <c r="H17" s="30">
        <v>14</v>
      </c>
    </row>
    <row r="18" spans="1:13" x14ac:dyDescent="0.35">
      <c r="A18" s="21">
        <v>58</v>
      </c>
      <c r="B18" s="9" t="s">
        <v>27</v>
      </c>
      <c r="C18" s="36" t="s">
        <v>207</v>
      </c>
      <c r="D18" s="36" t="s">
        <v>208</v>
      </c>
      <c r="E18" s="36" t="s">
        <v>210</v>
      </c>
      <c r="F18" s="36" t="s">
        <v>250</v>
      </c>
      <c r="G18" s="115"/>
      <c r="H18" s="29">
        <v>15</v>
      </c>
      <c r="J18" s="94" t="s">
        <v>206</v>
      </c>
      <c r="K18" s="49" t="s">
        <v>210</v>
      </c>
      <c r="L18">
        <f>COUNTIFS(E4:E128,"Ya")</f>
        <v>96</v>
      </c>
      <c r="M18">
        <f>(96/125)*100</f>
        <v>76.8</v>
      </c>
    </row>
    <row r="19" spans="1:13" x14ac:dyDescent="0.35">
      <c r="A19" s="21">
        <v>59</v>
      </c>
      <c r="B19" s="9" t="s">
        <v>28</v>
      </c>
      <c r="C19" s="36" t="s">
        <v>207</v>
      </c>
      <c r="D19" s="36" t="s">
        <v>188</v>
      </c>
      <c r="E19" s="36" t="s">
        <v>210</v>
      </c>
      <c r="F19" s="36">
        <v>3</v>
      </c>
      <c r="G19" s="115"/>
      <c r="H19" s="30">
        <v>16</v>
      </c>
      <c r="J19" s="95"/>
      <c r="K19" s="45" t="s">
        <v>207</v>
      </c>
      <c r="L19">
        <f>COUNTIFS(E4:E128,"Tidak")</f>
        <v>10</v>
      </c>
      <c r="M19">
        <f>(10/125)*100</f>
        <v>8</v>
      </c>
    </row>
    <row r="20" spans="1:13" x14ac:dyDescent="0.35">
      <c r="A20" s="21">
        <v>60</v>
      </c>
      <c r="B20" s="9" t="s">
        <v>29</v>
      </c>
      <c r="C20" s="36"/>
      <c r="D20" s="36"/>
      <c r="E20" s="36"/>
      <c r="F20" s="36"/>
      <c r="G20" s="115"/>
      <c r="H20" s="29">
        <v>17</v>
      </c>
    </row>
    <row r="21" spans="1:13" x14ac:dyDescent="0.35">
      <c r="A21" s="21">
        <v>61</v>
      </c>
      <c r="B21" s="9" t="s">
        <v>30</v>
      </c>
      <c r="C21" s="36" t="s">
        <v>207</v>
      </c>
      <c r="D21" s="36" t="s">
        <v>188</v>
      </c>
      <c r="E21" s="36" t="s">
        <v>210</v>
      </c>
      <c r="F21" s="36" t="s">
        <v>212</v>
      </c>
      <c r="G21" s="115"/>
      <c r="H21" s="30">
        <v>18</v>
      </c>
    </row>
    <row r="22" spans="1:13" x14ac:dyDescent="0.35">
      <c r="A22" s="21">
        <v>62</v>
      </c>
      <c r="B22" s="9" t="s">
        <v>31</v>
      </c>
      <c r="C22" s="36" t="s">
        <v>207</v>
      </c>
      <c r="D22" s="36" t="s">
        <v>208</v>
      </c>
      <c r="E22" s="36" t="s">
        <v>210</v>
      </c>
      <c r="F22" s="36">
        <v>2</v>
      </c>
      <c r="G22" s="115"/>
      <c r="H22" s="29">
        <v>19</v>
      </c>
    </row>
    <row r="23" spans="1:13" x14ac:dyDescent="0.35">
      <c r="A23" s="21">
        <v>65</v>
      </c>
      <c r="B23" s="9" t="s">
        <v>32</v>
      </c>
      <c r="C23" s="36" t="s">
        <v>207</v>
      </c>
      <c r="D23" s="36" t="s">
        <v>208</v>
      </c>
      <c r="E23" s="36" t="s">
        <v>210</v>
      </c>
      <c r="F23" s="36" t="s">
        <v>252</v>
      </c>
      <c r="G23" s="115"/>
      <c r="H23" s="30">
        <v>20</v>
      </c>
    </row>
    <row r="24" spans="1:13" x14ac:dyDescent="0.35">
      <c r="A24" s="21">
        <v>64</v>
      </c>
      <c r="B24" s="9" t="s">
        <v>33</v>
      </c>
      <c r="C24" s="36"/>
      <c r="D24" s="36"/>
      <c r="E24" s="36"/>
      <c r="F24" s="36"/>
      <c r="G24" s="115"/>
      <c r="H24" s="29">
        <v>21</v>
      </c>
    </row>
    <row r="25" spans="1:13" x14ac:dyDescent="0.35">
      <c r="A25" s="21">
        <v>66</v>
      </c>
      <c r="B25" s="9" t="s">
        <v>34</v>
      </c>
      <c r="C25" s="36" t="s">
        <v>207</v>
      </c>
      <c r="D25" s="36" t="s">
        <v>209</v>
      </c>
      <c r="E25" s="36" t="s">
        <v>210</v>
      </c>
      <c r="F25" s="36" t="s">
        <v>212</v>
      </c>
      <c r="G25" s="115"/>
      <c r="H25" s="30">
        <v>22</v>
      </c>
    </row>
    <row r="26" spans="1:13" x14ac:dyDescent="0.35">
      <c r="A26" s="21">
        <v>67</v>
      </c>
      <c r="B26" s="9" t="s">
        <v>35</v>
      </c>
      <c r="C26" s="36"/>
      <c r="D26" s="36"/>
      <c r="E26" s="36"/>
      <c r="F26" s="36"/>
      <c r="G26" s="116"/>
      <c r="H26" s="29">
        <v>23</v>
      </c>
    </row>
    <row r="27" spans="1:13" x14ac:dyDescent="0.35">
      <c r="A27" s="21">
        <v>68</v>
      </c>
      <c r="B27" s="10" t="s">
        <v>36</v>
      </c>
      <c r="C27" s="37" t="s">
        <v>207</v>
      </c>
      <c r="D27" s="37" t="s">
        <v>209</v>
      </c>
      <c r="E27" s="37" t="s">
        <v>210</v>
      </c>
      <c r="F27" s="37"/>
      <c r="G27" s="117" t="s">
        <v>343</v>
      </c>
      <c r="H27" s="30">
        <v>24</v>
      </c>
    </row>
    <row r="28" spans="1:13" x14ac:dyDescent="0.35">
      <c r="A28" s="21">
        <v>69</v>
      </c>
      <c r="B28" s="10" t="s">
        <v>37</v>
      </c>
      <c r="C28" s="37" t="s">
        <v>207</v>
      </c>
      <c r="D28" s="37" t="s">
        <v>188</v>
      </c>
      <c r="E28" s="37" t="s">
        <v>210</v>
      </c>
      <c r="F28" s="37" t="s">
        <v>253</v>
      </c>
      <c r="G28" s="118"/>
      <c r="H28" s="29">
        <v>25</v>
      </c>
    </row>
    <row r="29" spans="1:13" x14ac:dyDescent="0.35">
      <c r="A29" s="21">
        <v>70</v>
      </c>
      <c r="B29" s="10" t="s">
        <v>38</v>
      </c>
      <c r="C29" s="37" t="s">
        <v>207</v>
      </c>
      <c r="D29" s="37" t="s">
        <v>188</v>
      </c>
      <c r="E29" s="37" t="s">
        <v>207</v>
      </c>
      <c r="F29" s="37" t="s">
        <v>254</v>
      </c>
      <c r="G29" s="118"/>
      <c r="H29" s="30">
        <v>26</v>
      </c>
    </row>
    <row r="30" spans="1:13" x14ac:dyDescent="0.35">
      <c r="A30" s="21">
        <v>71</v>
      </c>
      <c r="B30" s="10" t="s">
        <v>39</v>
      </c>
      <c r="C30" s="37" t="s">
        <v>207</v>
      </c>
      <c r="D30" s="37" t="s">
        <v>208</v>
      </c>
      <c r="E30" s="37" t="s">
        <v>210</v>
      </c>
      <c r="F30" s="37" t="s">
        <v>211</v>
      </c>
      <c r="G30" s="118"/>
      <c r="H30" s="29">
        <v>27</v>
      </c>
    </row>
    <row r="31" spans="1:13" x14ac:dyDescent="0.35">
      <c r="A31" s="21">
        <v>72</v>
      </c>
      <c r="B31" s="10" t="s">
        <v>40</v>
      </c>
      <c r="C31" s="37"/>
      <c r="D31" s="37"/>
      <c r="E31" s="37"/>
      <c r="F31" s="37"/>
      <c r="G31" s="118"/>
      <c r="H31" s="30">
        <v>28</v>
      </c>
    </row>
    <row r="32" spans="1:13" x14ac:dyDescent="0.35">
      <c r="A32" s="21">
        <v>73</v>
      </c>
      <c r="B32" s="10" t="s">
        <v>41</v>
      </c>
      <c r="C32" s="37" t="s">
        <v>207</v>
      </c>
      <c r="D32" s="37" t="s">
        <v>209</v>
      </c>
      <c r="E32" s="37" t="s">
        <v>210</v>
      </c>
      <c r="F32" s="37" t="s">
        <v>211</v>
      </c>
      <c r="G32" s="118"/>
      <c r="H32" s="29">
        <v>29</v>
      </c>
    </row>
    <row r="33" spans="1:8" x14ac:dyDescent="0.35">
      <c r="A33" s="21">
        <v>74</v>
      </c>
      <c r="B33" s="10" t="s">
        <v>42</v>
      </c>
      <c r="C33" s="37" t="s">
        <v>207</v>
      </c>
      <c r="D33" s="37" t="s">
        <v>188</v>
      </c>
      <c r="E33" s="37" t="s">
        <v>207</v>
      </c>
      <c r="F33" s="37" t="s">
        <v>256</v>
      </c>
      <c r="G33" s="118"/>
      <c r="H33" s="30">
        <v>30</v>
      </c>
    </row>
    <row r="34" spans="1:8" x14ac:dyDescent="0.35">
      <c r="A34" s="21">
        <v>75</v>
      </c>
      <c r="B34" s="10" t="s">
        <v>43</v>
      </c>
      <c r="C34" s="37" t="s">
        <v>207</v>
      </c>
      <c r="D34" s="37" t="s">
        <v>209</v>
      </c>
      <c r="E34" s="37" t="s">
        <v>210</v>
      </c>
      <c r="F34" s="37" t="s">
        <v>256</v>
      </c>
      <c r="G34" s="118"/>
      <c r="H34" s="29">
        <v>31</v>
      </c>
    </row>
    <row r="35" spans="1:8" x14ac:dyDescent="0.35">
      <c r="A35" s="21">
        <v>76</v>
      </c>
      <c r="B35" s="10" t="s">
        <v>44</v>
      </c>
      <c r="C35" s="37"/>
      <c r="D35" s="37"/>
      <c r="E35" s="37"/>
      <c r="F35" s="37"/>
      <c r="G35" s="118"/>
      <c r="H35" s="30">
        <v>32</v>
      </c>
    </row>
    <row r="36" spans="1:8" x14ac:dyDescent="0.35">
      <c r="A36" s="21">
        <v>78</v>
      </c>
      <c r="B36" s="10" t="s">
        <v>45</v>
      </c>
      <c r="C36" s="37"/>
      <c r="D36" s="37"/>
      <c r="E36" s="37"/>
      <c r="F36" s="37"/>
      <c r="G36" s="118"/>
      <c r="H36" s="29">
        <v>33</v>
      </c>
    </row>
    <row r="37" spans="1:8" x14ac:dyDescent="0.35">
      <c r="A37" s="21">
        <v>79</v>
      </c>
      <c r="B37" s="10" t="s">
        <v>46</v>
      </c>
      <c r="C37" s="37" t="s">
        <v>207</v>
      </c>
      <c r="D37" s="37" t="s">
        <v>208</v>
      </c>
      <c r="E37" s="37" t="s">
        <v>207</v>
      </c>
      <c r="F37" s="37" t="s">
        <v>255</v>
      </c>
      <c r="G37" s="118"/>
      <c r="H37" s="30">
        <v>34</v>
      </c>
    </row>
    <row r="38" spans="1:8" x14ac:dyDescent="0.35">
      <c r="A38" s="21">
        <v>82</v>
      </c>
      <c r="B38" s="10" t="s">
        <v>47</v>
      </c>
      <c r="C38" s="37" t="s">
        <v>207</v>
      </c>
      <c r="D38" s="37" t="s">
        <v>188</v>
      </c>
      <c r="E38" s="37" t="s">
        <v>210</v>
      </c>
      <c r="F38" s="37">
        <v>4</v>
      </c>
      <c r="G38" s="118"/>
      <c r="H38" s="29">
        <v>35</v>
      </c>
    </row>
    <row r="39" spans="1:8" x14ac:dyDescent="0.35">
      <c r="A39" s="21">
        <v>83</v>
      </c>
      <c r="B39" s="10" t="s">
        <v>48</v>
      </c>
      <c r="C39" s="37" t="s">
        <v>207</v>
      </c>
      <c r="D39" s="37" t="s">
        <v>208</v>
      </c>
      <c r="E39" s="37" t="s">
        <v>210</v>
      </c>
      <c r="F39" s="37" t="s">
        <v>211</v>
      </c>
      <c r="G39" s="119"/>
      <c r="H39" s="30">
        <v>36</v>
      </c>
    </row>
    <row r="40" spans="1:8" x14ac:dyDescent="0.35">
      <c r="A40" s="21">
        <v>84</v>
      </c>
      <c r="B40" s="12" t="s">
        <v>49</v>
      </c>
      <c r="C40" s="38"/>
      <c r="D40" s="38"/>
      <c r="E40" s="38"/>
      <c r="F40" s="38"/>
      <c r="G40" s="96" t="s">
        <v>344</v>
      </c>
      <c r="H40" s="30">
        <v>37</v>
      </c>
    </row>
    <row r="41" spans="1:8" x14ac:dyDescent="0.35">
      <c r="A41" s="21">
        <v>85</v>
      </c>
      <c r="B41" s="12" t="s">
        <v>50</v>
      </c>
      <c r="C41" s="38" t="s">
        <v>207</v>
      </c>
      <c r="D41" s="38" t="s">
        <v>208</v>
      </c>
      <c r="E41" s="38" t="s">
        <v>210</v>
      </c>
      <c r="F41" s="38" t="s">
        <v>211</v>
      </c>
      <c r="G41" s="97"/>
      <c r="H41" s="29">
        <v>38</v>
      </c>
    </row>
    <row r="42" spans="1:8" x14ac:dyDescent="0.35">
      <c r="A42" s="21">
        <v>86</v>
      </c>
      <c r="B42" s="12" t="s">
        <v>51</v>
      </c>
      <c r="C42" s="38" t="s">
        <v>207</v>
      </c>
      <c r="D42" s="38" t="s">
        <v>188</v>
      </c>
      <c r="E42" s="38" t="s">
        <v>210</v>
      </c>
      <c r="F42" s="38" t="s">
        <v>236</v>
      </c>
      <c r="G42" s="97"/>
      <c r="H42" s="30">
        <v>39</v>
      </c>
    </row>
    <row r="43" spans="1:8" x14ac:dyDescent="0.35">
      <c r="A43" s="21">
        <v>87</v>
      </c>
      <c r="B43" s="12" t="s">
        <v>52</v>
      </c>
      <c r="C43" s="38" t="s">
        <v>207</v>
      </c>
      <c r="D43" s="38" t="s">
        <v>188</v>
      </c>
      <c r="E43" s="38" t="s">
        <v>210</v>
      </c>
      <c r="F43" s="38"/>
      <c r="G43" s="97"/>
      <c r="H43" s="30">
        <v>40</v>
      </c>
    </row>
    <row r="44" spans="1:8" x14ac:dyDescent="0.35">
      <c r="A44" s="21">
        <v>88</v>
      </c>
      <c r="B44" s="12" t="s">
        <v>53</v>
      </c>
      <c r="C44" s="38" t="s">
        <v>207</v>
      </c>
      <c r="D44" s="38" t="s">
        <v>209</v>
      </c>
      <c r="E44" s="38" t="s">
        <v>210</v>
      </c>
      <c r="F44" s="38" t="s">
        <v>214</v>
      </c>
      <c r="G44" s="97"/>
      <c r="H44" s="29">
        <v>41</v>
      </c>
    </row>
    <row r="45" spans="1:8" x14ac:dyDescent="0.35">
      <c r="A45" s="21">
        <v>89</v>
      </c>
      <c r="B45" s="12" t="s">
        <v>54</v>
      </c>
      <c r="C45" s="38" t="s">
        <v>207</v>
      </c>
      <c r="D45" s="38" t="s">
        <v>209</v>
      </c>
      <c r="E45" s="38" t="s">
        <v>210</v>
      </c>
      <c r="F45" s="38" t="s">
        <v>211</v>
      </c>
      <c r="G45" s="97"/>
      <c r="H45" s="30">
        <v>42</v>
      </c>
    </row>
    <row r="46" spans="1:8" x14ac:dyDescent="0.35">
      <c r="A46" s="21">
        <v>90</v>
      </c>
      <c r="B46" s="12" t="s">
        <v>55</v>
      </c>
      <c r="C46" s="38" t="s">
        <v>207</v>
      </c>
      <c r="D46" s="38" t="s">
        <v>208</v>
      </c>
      <c r="E46" s="38" t="s">
        <v>210</v>
      </c>
      <c r="F46" s="38" t="s">
        <v>212</v>
      </c>
      <c r="G46" s="97"/>
      <c r="H46" s="31">
        <v>1</v>
      </c>
    </row>
    <row r="47" spans="1:8" x14ac:dyDescent="0.35">
      <c r="A47" s="21">
        <v>91</v>
      </c>
      <c r="B47" s="12" t="s">
        <v>56</v>
      </c>
      <c r="C47" s="38" t="s">
        <v>213</v>
      </c>
      <c r="D47" s="38" t="s">
        <v>213</v>
      </c>
      <c r="E47" s="38" t="s">
        <v>213</v>
      </c>
      <c r="F47" s="38" t="s">
        <v>213</v>
      </c>
      <c r="G47" s="97"/>
      <c r="H47" s="32">
        <v>2</v>
      </c>
    </row>
    <row r="48" spans="1:8" x14ac:dyDescent="0.35">
      <c r="A48" s="21">
        <v>92</v>
      </c>
      <c r="B48" s="12" t="s">
        <v>57</v>
      </c>
      <c r="C48" s="38" t="s">
        <v>207</v>
      </c>
      <c r="D48" s="38" t="s">
        <v>208</v>
      </c>
      <c r="E48" s="38" t="s">
        <v>210</v>
      </c>
      <c r="F48" s="38" t="s">
        <v>217</v>
      </c>
      <c r="G48" s="97"/>
      <c r="H48" s="31">
        <v>3</v>
      </c>
    </row>
    <row r="49" spans="1:8" x14ac:dyDescent="0.35">
      <c r="A49" s="21">
        <v>93</v>
      </c>
      <c r="B49" s="12" t="s">
        <v>58</v>
      </c>
      <c r="C49" s="38" t="s">
        <v>207</v>
      </c>
      <c r="D49" s="38" t="s">
        <v>208</v>
      </c>
      <c r="E49" s="38" t="s">
        <v>210</v>
      </c>
      <c r="F49" s="38" t="s">
        <v>212</v>
      </c>
      <c r="G49" s="97"/>
      <c r="H49" s="32">
        <v>4</v>
      </c>
    </row>
    <row r="50" spans="1:8" x14ac:dyDescent="0.35">
      <c r="A50" s="21">
        <v>94</v>
      </c>
      <c r="B50" s="12" t="s">
        <v>59</v>
      </c>
      <c r="C50" s="38" t="s">
        <v>207</v>
      </c>
      <c r="D50" s="38" t="s">
        <v>188</v>
      </c>
      <c r="E50" s="38" t="s">
        <v>210</v>
      </c>
      <c r="F50" s="38" t="s">
        <v>220</v>
      </c>
      <c r="G50" s="97"/>
      <c r="H50" s="31">
        <v>5</v>
      </c>
    </row>
    <row r="51" spans="1:8" x14ac:dyDescent="0.35">
      <c r="A51" s="21">
        <v>95</v>
      </c>
      <c r="B51" s="12" t="s">
        <v>60</v>
      </c>
      <c r="C51" s="38" t="s">
        <v>210</v>
      </c>
      <c r="D51" s="38" t="s">
        <v>208</v>
      </c>
      <c r="E51" s="38" t="s">
        <v>207</v>
      </c>
      <c r="F51" s="38" t="s">
        <v>213</v>
      </c>
      <c r="G51" s="97"/>
      <c r="H51" s="32">
        <v>6</v>
      </c>
    </row>
    <row r="52" spans="1:8" x14ac:dyDescent="0.35">
      <c r="A52" s="21">
        <v>96</v>
      </c>
      <c r="B52" s="12" t="s">
        <v>61</v>
      </c>
      <c r="C52" s="38" t="s">
        <v>207</v>
      </c>
      <c r="D52" s="38" t="s">
        <v>188</v>
      </c>
      <c r="E52" s="38" t="s">
        <v>210</v>
      </c>
      <c r="F52" s="38" t="s">
        <v>213</v>
      </c>
      <c r="G52" s="97"/>
      <c r="H52" s="31">
        <v>7</v>
      </c>
    </row>
    <row r="53" spans="1:8" x14ac:dyDescent="0.35">
      <c r="A53" s="21">
        <v>97</v>
      </c>
      <c r="B53" s="12" t="s">
        <v>62</v>
      </c>
      <c r="C53" s="38" t="s">
        <v>207</v>
      </c>
      <c r="D53" s="38" t="s">
        <v>208</v>
      </c>
      <c r="E53" s="38" t="s">
        <v>210</v>
      </c>
      <c r="F53" s="38" t="s">
        <v>213</v>
      </c>
      <c r="G53" s="97"/>
      <c r="H53" s="32">
        <v>8</v>
      </c>
    </row>
    <row r="54" spans="1:8" x14ac:dyDescent="0.35">
      <c r="A54" s="21">
        <v>98</v>
      </c>
      <c r="B54" s="12" t="s">
        <v>63</v>
      </c>
      <c r="C54" s="38" t="s">
        <v>207</v>
      </c>
      <c r="D54" s="38" t="s">
        <v>188</v>
      </c>
      <c r="E54" s="38" t="s">
        <v>207</v>
      </c>
      <c r="F54" s="38" t="s">
        <v>220</v>
      </c>
      <c r="G54" s="97"/>
      <c r="H54" s="31">
        <v>9</v>
      </c>
    </row>
    <row r="55" spans="1:8" x14ac:dyDescent="0.35">
      <c r="A55" s="21">
        <v>99</v>
      </c>
      <c r="B55" s="12" t="s">
        <v>64</v>
      </c>
      <c r="C55" s="38" t="s">
        <v>207</v>
      </c>
      <c r="D55" s="38" t="s">
        <v>208</v>
      </c>
      <c r="E55" s="38" t="s">
        <v>210</v>
      </c>
      <c r="F55" s="38" t="s">
        <v>222</v>
      </c>
      <c r="G55" s="98"/>
      <c r="H55" s="32">
        <v>10</v>
      </c>
    </row>
    <row r="56" spans="1:8" x14ac:dyDescent="0.35">
      <c r="A56" s="21">
        <v>101</v>
      </c>
      <c r="B56" s="9" t="s">
        <v>65</v>
      </c>
      <c r="C56" s="36" t="s">
        <v>210</v>
      </c>
      <c r="D56" s="36" t="s">
        <v>208</v>
      </c>
      <c r="E56" s="36" t="s">
        <v>210</v>
      </c>
      <c r="F56" s="36" t="s">
        <v>223</v>
      </c>
      <c r="G56" s="99" t="s">
        <v>345</v>
      </c>
      <c r="H56" s="31">
        <v>11</v>
      </c>
    </row>
    <row r="57" spans="1:8" x14ac:dyDescent="0.35">
      <c r="A57" s="21">
        <v>102</v>
      </c>
      <c r="B57" s="9" t="s">
        <v>66</v>
      </c>
      <c r="C57" s="36" t="s">
        <v>207</v>
      </c>
      <c r="D57" s="36" t="s">
        <v>209</v>
      </c>
      <c r="E57" s="36" t="s">
        <v>210</v>
      </c>
      <c r="F57" s="36" t="s">
        <v>224</v>
      </c>
      <c r="G57" s="100"/>
      <c r="H57" s="32">
        <v>12</v>
      </c>
    </row>
    <row r="58" spans="1:8" x14ac:dyDescent="0.35">
      <c r="A58" s="21">
        <v>104</v>
      </c>
      <c r="B58" s="9" t="s">
        <v>67</v>
      </c>
      <c r="C58" s="36" t="s">
        <v>210</v>
      </c>
      <c r="D58" s="36" t="s">
        <v>208</v>
      </c>
      <c r="E58" s="36" t="s">
        <v>210</v>
      </c>
      <c r="F58" s="36" t="s">
        <v>226</v>
      </c>
      <c r="G58" s="100"/>
      <c r="H58" s="31">
        <v>13</v>
      </c>
    </row>
    <row r="59" spans="1:8" x14ac:dyDescent="0.35">
      <c r="A59" s="21">
        <v>105</v>
      </c>
      <c r="B59" s="9" t="s">
        <v>68</v>
      </c>
      <c r="C59" s="36" t="s">
        <v>207</v>
      </c>
      <c r="D59" s="36" t="s">
        <v>208</v>
      </c>
      <c r="E59" s="36" t="s">
        <v>210</v>
      </c>
      <c r="F59" s="36" t="s">
        <v>212</v>
      </c>
      <c r="G59" s="100"/>
      <c r="H59" s="32">
        <v>14</v>
      </c>
    </row>
    <row r="60" spans="1:8" x14ac:dyDescent="0.35">
      <c r="A60" s="21">
        <v>106</v>
      </c>
      <c r="B60" s="9" t="s">
        <v>69</v>
      </c>
      <c r="C60" s="36" t="s">
        <v>207</v>
      </c>
      <c r="D60" s="36" t="s">
        <v>208</v>
      </c>
      <c r="E60" s="36" t="s">
        <v>210</v>
      </c>
      <c r="F60" s="36" t="s">
        <v>212</v>
      </c>
      <c r="G60" s="100"/>
      <c r="H60" s="31">
        <v>15</v>
      </c>
    </row>
    <row r="61" spans="1:8" x14ac:dyDescent="0.35">
      <c r="A61" s="21">
        <v>108</v>
      </c>
      <c r="B61" s="9" t="s">
        <v>70</v>
      </c>
      <c r="C61" s="36" t="s">
        <v>207</v>
      </c>
      <c r="D61" s="36" t="s">
        <v>208</v>
      </c>
      <c r="E61" s="36" t="s">
        <v>210</v>
      </c>
      <c r="F61" s="36" t="s">
        <v>220</v>
      </c>
      <c r="G61" s="100"/>
      <c r="H61" s="32">
        <v>16</v>
      </c>
    </row>
    <row r="62" spans="1:8" x14ac:dyDescent="0.35">
      <c r="A62" s="21">
        <v>109</v>
      </c>
      <c r="B62" s="9" t="s">
        <v>71</v>
      </c>
      <c r="C62" s="36" t="s">
        <v>210</v>
      </c>
      <c r="D62" s="36" t="s">
        <v>208</v>
      </c>
      <c r="E62" s="36" t="s">
        <v>207</v>
      </c>
      <c r="F62" s="36" t="s">
        <v>212</v>
      </c>
      <c r="G62" s="100"/>
      <c r="H62" s="31">
        <v>17</v>
      </c>
    </row>
    <row r="63" spans="1:8" x14ac:dyDescent="0.35">
      <c r="A63" s="21">
        <v>110</v>
      </c>
      <c r="B63" s="9" t="s">
        <v>72</v>
      </c>
      <c r="C63" s="36" t="s">
        <v>207</v>
      </c>
      <c r="D63" s="36" t="s">
        <v>209</v>
      </c>
      <c r="E63" s="36" t="s">
        <v>207</v>
      </c>
      <c r="F63" s="36" t="s">
        <v>212</v>
      </c>
      <c r="G63" s="100"/>
      <c r="H63" s="32">
        <v>18</v>
      </c>
    </row>
    <row r="64" spans="1:8" x14ac:dyDescent="0.35">
      <c r="A64" s="21">
        <v>112</v>
      </c>
      <c r="B64" s="9" t="s">
        <v>73</v>
      </c>
      <c r="C64" s="36" t="s">
        <v>207</v>
      </c>
      <c r="D64" s="36" t="s">
        <v>209</v>
      </c>
      <c r="E64" s="36" t="s">
        <v>210</v>
      </c>
      <c r="F64" s="36" t="s">
        <v>220</v>
      </c>
      <c r="G64" s="100"/>
      <c r="H64" s="31">
        <v>19</v>
      </c>
    </row>
    <row r="65" spans="1:10" x14ac:dyDescent="0.35">
      <c r="A65" s="21">
        <v>113</v>
      </c>
      <c r="B65" s="9" t="s">
        <v>74</v>
      </c>
      <c r="C65" s="36" t="s">
        <v>207</v>
      </c>
      <c r="D65" s="36" t="s">
        <v>208</v>
      </c>
      <c r="E65" s="36" t="s">
        <v>210</v>
      </c>
      <c r="F65" s="36" t="s">
        <v>212</v>
      </c>
      <c r="G65" s="100"/>
      <c r="H65" s="32">
        <v>20</v>
      </c>
    </row>
    <row r="66" spans="1:10" ht="29" x14ac:dyDescent="0.35">
      <c r="A66" s="34">
        <v>114</v>
      </c>
      <c r="B66" s="35" t="s">
        <v>75</v>
      </c>
      <c r="C66" s="39" t="s">
        <v>210</v>
      </c>
      <c r="D66" s="39" t="s">
        <v>188</v>
      </c>
      <c r="E66" s="39" t="s">
        <v>210</v>
      </c>
      <c r="F66" s="40" t="s">
        <v>229</v>
      </c>
      <c r="G66" s="100"/>
      <c r="H66" s="31">
        <v>21</v>
      </c>
    </row>
    <row r="67" spans="1:10" x14ac:dyDescent="0.35">
      <c r="A67" s="21">
        <v>115</v>
      </c>
      <c r="B67" s="9" t="s">
        <v>76</v>
      </c>
      <c r="C67" s="36" t="s">
        <v>207</v>
      </c>
      <c r="D67" s="36" t="s">
        <v>209</v>
      </c>
      <c r="E67" s="36" t="s">
        <v>210</v>
      </c>
      <c r="F67" s="36" t="s">
        <v>230</v>
      </c>
      <c r="G67" s="100"/>
      <c r="H67" s="32">
        <v>22</v>
      </c>
    </row>
    <row r="68" spans="1:10" ht="29" x14ac:dyDescent="0.35">
      <c r="A68" s="34">
        <v>116</v>
      </c>
      <c r="B68" s="35" t="s">
        <v>77</v>
      </c>
      <c r="C68" s="39" t="s">
        <v>207</v>
      </c>
      <c r="D68" s="39" t="s">
        <v>209</v>
      </c>
      <c r="E68" s="39" t="s">
        <v>210</v>
      </c>
      <c r="F68" s="41" t="s">
        <v>231</v>
      </c>
      <c r="G68" s="100"/>
      <c r="H68" s="31">
        <v>23</v>
      </c>
    </row>
    <row r="69" spans="1:10" x14ac:dyDescent="0.35">
      <c r="A69" s="21">
        <v>117</v>
      </c>
      <c r="B69" s="9" t="s">
        <v>78</v>
      </c>
      <c r="C69" s="36" t="s">
        <v>207</v>
      </c>
      <c r="D69" s="36" t="s">
        <v>209</v>
      </c>
      <c r="E69" s="36" t="s">
        <v>210</v>
      </c>
      <c r="F69" s="36" t="s">
        <v>212</v>
      </c>
      <c r="G69" s="100"/>
      <c r="H69" s="32">
        <v>24</v>
      </c>
    </row>
    <row r="70" spans="1:10" x14ac:dyDescent="0.35">
      <c r="A70" s="21">
        <v>118</v>
      </c>
      <c r="B70" s="9" t="s">
        <v>79</v>
      </c>
      <c r="C70" s="36" t="s">
        <v>210</v>
      </c>
      <c r="D70" s="36" t="s">
        <v>208</v>
      </c>
      <c r="E70" s="36" t="s">
        <v>210</v>
      </c>
      <c r="F70" s="36" t="s">
        <v>234</v>
      </c>
      <c r="G70" s="100"/>
      <c r="H70" s="31">
        <v>25</v>
      </c>
      <c r="J70" t="s">
        <v>246</v>
      </c>
    </row>
    <row r="71" spans="1:10" x14ac:dyDescent="0.35">
      <c r="A71" s="21">
        <v>119</v>
      </c>
      <c r="B71" s="9" t="s">
        <v>80</v>
      </c>
      <c r="C71" s="36" t="s">
        <v>207</v>
      </c>
      <c r="D71" s="36" t="s">
        <v>201</v>
      </c>
      <c r="E71" s="36" t="s">
        <v>210</v>
      </c>
      <c r="F71" s="36" t="s">
        <v>213</v>
      </c>
      <c r="G71" s="100"/>
      <c r="H71" s="32">
        <v>26</v>
      </c>
    </row>
    <row r="72" spans="1:10" x14ac:dyDescent="0.35">
      <c r="A72" s="21">
        <v>121</v>
      </c>
      <c r="B72" s="9" t="s">
        <v>81</v>
      </c>
      <c r="C72" s="36" t="s">
        <v>210</v>
      </c>
      <c r="D72" s="36" t="s">
        <v>188</v>
      </c>
      <c r="E72" s="36" t="s">
        <v>210</v>
      </c>
      <c r="F72" s="36" t="s">
        <v>235</v>
      </c>
      <c r="G72" s="100"/>
      <c r="H72" s="31">
        <v>27</v>
      </c>
    </row>
    <row r="73" spans="1:10" x14ac:dyDescent="0.35">
      <c r="A73" s="21">
        <v>122</v>
      </c>
      <c r="B73" s="9" t="s">
        <v>82</v>
      </c>
      <c r="C73" s="36" t="s">
        <v>213</v>
      </c>
      <c r="D73" s="36" t="s">
        <v>208</v>
      </c>
      <c r="E73" s="36" t="s">
        <v>213</v>
      </c>
      <c r="F73" s="36" t="s">
        <v>237</v>
      </c>
      <c r="G73" s="100"/>
      <c r="H73" s="32">
        <v>28</v>
      </c>
    </row>
    <row r="74" spans="1:10" x14ac:dyDescent="0.35">
      <c r="A74" s="21">
        <v>124</v>
      </c>
      <c r="B74" s="9" t="s">
        <v>83</v>
      </c>
      <c r="C74" s="36" t="s">
        <v>207</v>
      </c>
      <c r="D74" s="36" t="s">
        <v>188</v>
      </c>
      <c r="E74" s="36" t="s">
        <v>210</v>
      </c>
      <c r="F74" s="36" t="s">
        <v>238</v>
      </c>
      <c r="G74" s="100"/>
      <c r="H74" s="31">
        <v>29</v>
      </c>
    </row>
    <row r="75" spans="1:10" x14ac:dyDescent="0.35">
      <c r="A75" s="21">
        <v>125</v>
      </c>
      <c r="B75" s="9" t="s">
        <v>84</v>
      </c>
      <c r="C75" s="36" t="s">
        <v>207</v>
      </c>
      <c r="D75" s="36" t="s">
        <v>208</v>
      </c>
      <c r="E75" s="36" t="s">
        <v>210</v>
      </c>
      <c r="F75" s="36" t="s">
        <v>212</v>
      </c>
      <c r="G75" s="100"/>
      <c r="H75" s="32">
        <v>30</v>
      </c>
    </row>
    <row r="76" spans="1:10" x14ac:dyDescent="0.35">
      <c r="A76" s="21">
        <v>126</v>
      </c>
      <c r="B76" s="9" t="s">
        <v>85</v>
      </c>
      <c r="C76" s="36" t="s">
        <v>207</v>
      </c>
      <c r="D76" s="36" t="s">
        <v>188</v>
      </c>
      <c r="E76" s="36" t="s">
        <v>210</v>
      </c>
      <c r="F76" s="36" t="s">
        <v>220</v>
      </c>
      <c r="G76" s="101"/>
      <c r="H76" s="31">
        <v>31</v>
      </c>
    </row>
    <row r="77" spans="1:10" x14ac:dyDescent="0.35">
      <c r="A77" s="21">
        <v>128</v>
      </c>
      <c r="B77" s="15" t="s">
        <v>86</v>
      </c>
      <c r="C77" s="42" t="s">
        <v>210</v>
      </c>
      <c r="D77" s="42" t="s">
        <v>188</v>
      </c>
      <c r="E77" s="42" t="s">
        <v>210</v>
      </c>
      <c r="F77" s="42" t="s">
        <v>239</v>
      </c>
      <c r="G77" s="102" t="s">
        <v>346</v>
      </c>
      <c r="H77" s="32">
        <v>32</v>
      </c>
    </row>
    <row r="78" spans="1:10" x14ac:dyDescent="0.35">
      <c r="A78" s="21">
        <v>129</v>
      </c>
      <c r="B78" s="15" t="s">
        <v>87</v>
      </c>
      <c r="C78" s="42" t="s">
        <v>207</v>
      </c>
      <c r="D78" s="42" t="s">
        <v>209</v>
      </c>
      <c r="E78" s="42" t="s">
        <v>210</v>
      </c>
      <c r="F78" s="42" t="s">
        <v>212</v>
      </c>
      <c r="G78" s="103"/>
      <c r="H78" s="31">
        <v>33</v>
      </c>
    </row>
    <row r="79" spans="1:10" x14ac:dyDescent="0.35">
      <c r="A79" s="21">
        <v>131</v>
      </c>
      <c r="B79" s="15" t="s">
        <v>88</v>
      </c>
      <c r="C79" s="42" t="s">
        <v>207</v>
      </c>
      <c r="D79" s="42" t="s">
        <v>188</v>
      </c>
      <c r="E79" s="42" t="s">
        <v>210</v>
      </c>
      <c r="F79" s="42" t="s">
        <v>224</v>
      </c>
      <c r="G79" s="103"/>
      <c r="H79" s="32">
        <v>34</v>
      </c>
    </row>
    <row r="80" spans="1:10" x14ac:dyDescent="0.35">
      <c r="A80" s="21">
        <v>132</v>
      </c>
      <c r="B80" s="15" t="s">
        <v>89</v>
      </c>
      <c r="C80" s="42" t="s">
        <v>207</v>
      </c>
      <c r="D80" s="42" t="s">
        <v>208</v>
      </c>
      <c r="E80" s="42" t="s">
        <v>210</v>
      </c>
      <c r="F80" s="42" t="s">
        <v>212</v>
      </c>
      <c r="G80" s="103"/>
      <c r="H80" s="31">
        <v>35</v>
      </c>
    </row>
    <row r="81" spans="1:8" x14ac:dyDescent="0.35">
      <c r="A81" s="21">
        <v>133</v>
      </c>
      <c r="B81" s="15" t="s">
        <v>90</v>
      </c>
      <c r="C81" s="42" t="s">
        <v>210</v>
      </c>
      <c r="D81" s="42" t="s">
        <v>209</v>
      </c>
      <c r="E81" s="42" t="s">
        <v>210</v>
      </c>
      <c r="F81" s="42" t="s">
        <v>212</v>
      </c>
      <c r="G81" s="103"/>
      <c r="H81" s="32">
        <v>36</v>
      </c>
    </row>
    <row r="82" spans="1:8" x14ac:dyDescent="0.35">
      <c r="A82" s="21">
        <v>134</v>
      </c>
      <c r="B82" s="15" t="s">
        <v>91</v>
      </c>
      <c r="C82" s="42" t="s">
        <v>207</v>
      </c>
      <c r="D82" s="42" t="s">
        <v>208</v>
      </c>
      <c r="E82" s="42" t="s">
        <v>210</v>
      </c>
      <c r="F82" s="42" t="s">
        <v>241</v>
      </c>
      <c r="G82" s="103"/>
      <c r="H82" s="31">
        <v>37</v>
      </c>
    </row>
    <row r="83" spans="1:8" x14ac:dyDescent="0.35">
      <c r="A83" s="21">
        <v>135</v>
      </c>
      <c r="B83" s="15" t="s">
        <v>92</v>
      </c>
      <c r="C83" s="42" t="s">
        <v>207</v>
      </c>
      <c r="D83" s="42" t="s">
        <v>209</v>
      </c>
      <c r="E83" s="42" t="s">
        <v>210</v>
      </c>
      <c r="F83" s="42" t="s">
        <v>212</v>
      </c>
      <c r="G83" s="103"/>
      <c r="H83" s="32">
        <v>38</v>
      </c>
    </row>
    <row r="84" spans="1:8" x14ac:dyDescent="0.35">
      <c r="A84" s="21">
        <v>136</v>
      </c>
      <c r="B84" s="15" t="s">
        <v>93</v>
      </c>
      <c r="C84" s="42" t="s">
        <v>207</v>
      </c>
      <c r="D84" s="42" t="s">
        <v>209</v>
      </c>
      <c r="E84" s="42" t="s">
        <v>210</v>
      </c>
      <c r="F84" s="42" t="s">
        <v>212</v>
      </c>
      <c r="G84" s="103"/>
      <c r="H84" s="31">
        <v>39</v>
      </c>
    </row>
    <row r="85" spans="1:8" x14ac:dyDescent="0.35">
      <c r="A85" s="21">
        <v>137</v>
      </c>
      <c r="B85" s="15" t="s">
        <v>94</v>
      </c>
      <c r="C85" s="42" t="s">
        <v>207</v>
      </c>
      <c r="D85" s="42" t="s">
        <v>213</v>
      </c>
      <c r="E85" s="42" t="s">
        <v>210</v>
      </c>
      <c r="F85" s="42" t="s">
        <v>213</v>
      </c>
      <c r="G85" s="103"/>
      <c r="H85" s="32">
        <v>40</v>
      </c>
    </row>
    <row r="86" spans="1:8" x14ac:dyDescent="0.35">
      <c r="A86" s="21">
        <v>138</v>
      </c>
      <c r="B86" s="15" t="s">
        <v>95</v>
      </c>
      <c r="C86" s="42" t="s">
        <v>207</v>
      </c>
      <c r="D86" s="42" t="s">
        <v>208</v>
      </c>
      <c r="E86" s="42" t="s">
        <v>210</v>
      </c>
      <c r="F86" s="42" t="s">
        <v>242</v>
      </c>
      <c r="G86" s="103"/>
      <c r="H86" s="31">
        <v>41</v>
      </c>
    </row>
    <row r="87" spans="1:8" x14ac:dyDescent="0.35">
      <c r="A87" s="21">
        <v>140</v>
      </c>
      <c r="B87" s="15" t="s">
        <v>96</v>
      </c>
      <c r="C87" s="42" t="s">
        <v>207</v>
      </c>
      <c r="D87" s="42" t="s">
        <v>188</v>
      </c>
      <c r="E87" s="42" t="s">
        <v>210</v>
      </c>
      <c r="F87" s="42" t="s">
        <v>243</v>
      </c>
      <c r="G87" s="103"/>
      <c r="H87" s="32">
        <v>42</v>
      </c>
    </row>
    <row r="88" spans="1:8" x14ac:dyDescent="0.35">
      <c r="A88" s="21">
        <v>141</v>
      </c>
      <c r="B88" s="15" t="s">
        <v>97</v>
      </c>
      <c r="C88" s="42" t="s">
        <v>207</v>
      </c>
      <c r="D88" s="42" t="s">
        <v>209</v>
      </c>
      <c r="E88" s="42" t="s">
        <v>210</v>
      </c>
      <c r="F88" s="42" t="s">
        <v>211</v>
      </c>
      <c r="G88" s="103"/>
      <c r="H88" s="33">
        <v>1</v>
      </c>
    </row>
    <row r="89" spans="1:8" x14ac:dyDescent="0.35">
      <c r="A89" s="21">
        <v>142</v>
      </c>
      <c r="B89" s="15" t="s">
        <v>98</v>
      </c>
      <c r="C89" s="42" t="s">
        <v>207</v>
      </c>
      <c r="D89" s="42" t="s">
        <v>208</v>
      </c>
      <c r="E89" s="42" t="s">
        <v>210</v>
      </c>
      <c r="F89" s="42" t="s">
        <v>214</v>
      </c>
      <c r="G89" s="103"/>
      <c r="H89" s="33">
        <v>2</v>
      </c>
    </row>
    <row r="90" spans="1:8" x14ac:dyDescent="0.35">
      <c r="A90" s="21">
        <v>143</v>
      </c>
      <c r="B90" s="15" t="s">
        <v>99</v>
      </c>
      <c r="C90" s="42" t="s">
        <v>210</v>
      </c>
      <c r="D90" s="42" t="s">
        <v>215</v>
      </c>
      <c r="E90" s="42" t="s">
        <v>210</v>
      </c>
      <c r="F90" s="42" t="s">
        <v>216</v>
      </c>
      <c r="G90" s="103"/>
      <c r="H90" s="33">
        <v>3</v>
      </c>
    </row>
    <row r="91" spans="1:8" x14ac:dyDescent="0.35">
      <c r="A91" s="21">
        <v>144</v>
      </c>
      <c r="B91" s="15" t="s">
        <v>100</v>
      </c>
      <c r="C91" s="42" t="s">
        <v>207</v>
      </c>
      <c r="D91" s="42" t="s">
        <v>188</v>
      </c>
      <c r="E91" s="42" t="s">
        <v>210</v>
      </c>
      <c r="F91" s="42" t="s">
        <v>218</v>
      </c>
      <c r="G91" s="103"/>
      <c r="H91" s="33">
        <v>4</v>
      </c>
    </row>
    <row r="92" spans="1:8" x14ac:dyDescent="0.35">
      <c r="A92" s="21">
        <v>145</v>
      </c>
      <c r="B92" s="15" t="s">
        <v>101</v>
      </c>
      <c r="C92" s="42" t="s">
        <v>207</v>
      </c>
      <c r="D92" s="42" t="s">
        <v>215</v>
      </c>
      <c r="E92" s="42" t="s">
        <v>210</v>
      </c>
      <c r="F92" s="42" t="s">
        <v>219</v>
      </c>
      <c r="G92" s="103"/>
      <c r="H92" s="33">
        <v>5</v>
      </c>
    </row>
    <row r="93" spans="1:8" x14ac:dyDescent="0.35">
      <c r="A93" s="21">
        <v>147</v>
      </c>
      <c r="B93" s="15" t="s">
        <v>102</v>
      </c>
      <c r="C93" s="42" t="s">
        <v>207</v>
      </c>
      <c r="D93" s="42" t="s">
        <v>188</v>
      </c>
      <c r="E93" s="42" t="s">
        <v>210</v>
      </c>
      <c r="F93" s="42" t="s">
        <v>213</v>
      </c>
      <c r="G93" s="103"/>
      <c r="H93" s="33">
        <v>6</v>
      </c>
    </row>
    <row r="94" spans="1:8" x14ac:dyDescent="0.35">
      <c r="A94" s="21">
        <v>148</v>
      </c>
      <c r="B94" s="15" t="s">
        <v>103</v>
      </c>
      <c r="C94" s="42" t="s">
        <v>207</v>
      </c>
      <c r="D94" s="42" t="s">
        <v>202</v>
      </c>
      <c r="E94" s="42" t="s">
        <v>207</v>
      </c>
      <c r="F94" s="42" t="s">
        <v>221</v>
      </c>
      <c r="G94" s="103"/>
      <c r="H94" s="33">
        <v>7</v>
      </c>
    </row>
    <row r="95" spans="1:8" x14ac:dyDescent="0.35">
      <c r="A95" s="21">
        <v>150</v>
      </c>
      <c r="B95" s="15" t="s">
        <v>104</v>
      </c>
      <c r="C95" s="42" t="s">
        <v>207</v>
      </c>
      <c r="D95" s="42" t="s">
        <v>208</v>
      </c>
      <c r="E95" s="42" t="s">
        <v>210</v>
      </c>
      <c r="F95" s="42"/>
      <c r="G95" s="103"/>
      <c r="H95" s="33">
        <v>8</v>
      </c>
    </row>
    <row r="96" spans="1:8" x14ac:dyDescent="0.35">
      <c r="A96" s="21">
        <v>151</v>
      </c>
      <c r="B96" s="15" t="s">
        <v>105</v>
      </c>
      <c r="C96" s="42" t="s">
        <v>213</v>
      </c>
      <c r="D96" s="42" t="s">
        <v>213</v>
      </c>
      <c r="E96" s="42" t="s">
        <v>213</v>
      </c>
      <c r="F96" s="42"/>
      <c r="G96" s="103"/>
      <c r="H96" s="33">
        <v>9</v>
      </c>
    </row>
    <row r="97" spans="1:8" x14ac:dyDescent="0.35">
      <c r="A97" s="21">
        <v>152</v>
      </c>
      <c r="B97" s="15" t="s">
        <v>106</v>
      </c>
      <c r="C97" s="42" t="s">
        <v>207</v>
      </c>
      <c r="D97" s="42" t="s">
        <v>208</v>
      </c>
      <c r="E97" s="42" t="s">
        <v>210</v>
      </c>
      <c r="F97" s="42">
        <v>2</v>
      </c>
      <c r="G97" s="103"/>
      <c r="H97" s="33">
        <v>10</v>
      </c>
    </row>
    <row r="98" spans="1:8" x14ac:dyDescent="0.35">
      <c r="A98" s="21">
        <v>153</v>
      </c>
      <c r="B98" s="15" t="s">
        <v>107</v>
      </c>
      <c r="C98" s="42" t="s">
        <v>207</v>
      </c>
      <c r="D98" s="42" t="s">
        <v>188</v>
      </c>
      <c r="E98" s="42" t="s">
        <v>207</v>
      </c>
      <c r="F98" s="42">
        <v>3</v>
      </c>
      <c r="G98" s="103"/>
      <c r="H98" s="33">
        <v>11</v>
      </c>
    </row>
    <row r="99" spans="1:8" x14ac:dyDescent="0.35">
      <c r="A99" s="21">
        <v>154</v>
      </c>
      <c r="B99" s="15" t="s">
        <v>108</v>
      </c>
      <c r="C99" s="42" t="s">
        <v>207</v>
      </c>
      <c r="D99" s="42" t="s">
        <v>188</v>
      </c>
      <c r="E99" s="42" t="s">
        <v>210</v>
      </c>
      <c r="F99" s="42" t="s">
        <v>225</v>
      </c>
      <c r="G99" s="103"/>
      <c r="H99" s="33">
        <v>12</v>
      </c>
    </row>
    <row r="100" spans="1:8" x14ac:dyDescent="0.35">
      <c r="A100" s="21">
        <v>155</v>
      </c>
      <c r="B100" s="15" t="s">
        <v>109</v>
      </c>
      <c r="C100" s="42" t="s">
        <v>213</v>
      </c>
      <c r="D100" s="42" t="s">
        <v>213</v>
      </c>
      <c r="E100" s="42" t="s">
        <v>213</v>
      </c>
      <c r="F100" s="42" t="s">
        <v>227</v>
      </c>
      <c r="G100" s="103"/>
      <c r="H100" s="33">
        <v>13</v>
      </c>
    </row>
    <row r="101" spans="1:8" x14ac:dyDescent="0.35">
      <c r="A101" s="21">
        <v>157</v>
      </c>
      <c r="B101" s="15" t="s">
        <v>110</v>
      </c>
      <c r="C101" s="42" t="s">
        <v>207</v>
      </c>
      <c r="D101" s="42" t="s">
        <v>188</v>
      </c>
      <c r="E101" s="42" t="s">
        <v>207</v>
      </c>
      <c r="F101" s="42" t="s">
        <v>228</v>
      </c>
      <c r="G101" s="103"/>
      <c r="H101" s="33">
        <v>14</v>
      </c>
    </row>
    <row r="102" spans="1:8" x14ac:dyDescent="0.35">
      <c r="A102" s="21">
        <v>158</v>
      </c>
      <c r="B102" s="15" t="s">
        <v>111</v>
      </c>
      <c r="C102" s="42" t="s">
        <v>207</v>
      </c>
      <c r="D102" s="42" t="s">
        <v>188</v>
      </c>
      <c r="E102" s="42" t="s">
        <v>210</v>
      </c>
      <c r="F102" s="42" t="s">
        <v>219</v>
      </c>
      <c r="G102" s="103"/>
      <c r="H102" s="33">
        <v>15</v>
      </c>
    </row>
    <row r="103" spans="1:8" x14ac:dyDescent="0.35">
      <c r="A103" s="21">
        <v>159</v>
      </c>
      <c r="B103" s="15" t="s">
        <v>112</v>
      </c>
      <c r="C103" s="42" t="s">
        <v>207</v>
      </c>
      <c r="D103" s="42" t="s">
        <v>209</v>
      </c>
      <c r="E103" s="42" t="s">
        <v>210</v>
      </c>
      <c r="F103" s="42" t="s">
        <v>212</v>
      </c>
      <c r="G103" s="103"/>
      <c r="H103" s="33">
        <v>16</v>
      </c>
    </row>
    <row r="104" spans="1:8" x14ac:dyDescent="0.35">
      <c r="A104" s="21">
        <v>161</v>
      </c>
      <c r="B104" s="15" t="s">
        <v>113</v>
      </c>
      <c r="C104" s="42" t="s">
        <v>207</v>
      </c>
      <c r="D104" s="42" t="s">
        <v>208</v>
      </c>
      <c r="E104" s="42" t="s">
        <v>210</v>
      </c>
      <c r="F104" s="42" t="s">
        <v>212</v>
      </c>
      <c r="G104" s="103"/>
      <c r="H104" s="33">
        <v>17</v>
      </c>
    </row>
    <row r="105" spans="1:8" x14ac:dyDescent="0.35">
      <c r="A105" s="21">
        <v>162</v>
      </c>
      <c r="B105" s="15" t="s">
        <v>114</v>
      </c>
      <c r="C105" s="42" t="s">
        <v>207</v>
      </c>
      <c r="D105" s="42" t="s">
        <v>208</v>
      </c>
      <c r="E105" s="42" t="s">
        <v>210</v>
      </c>
      <c r="F105" s="42" t="s">
        <v>225</v>
      </c>
      <c r="G105" s="103"/>
      <c r="H105" s="33">
        <v>18</v>
      </c>
    </row>
    <row r="106" spans="1:8" x14ac:dyDescent="0.35">
      <c r="A106" s="21">
        <v>163</v>
      </c>
      <c r="B106" s="15" t="s">
        <v>115</v>
      </c>
      <c r="C106" s="42" t="s">
        <v>207</v>
      </c>
      <c r="D106" s="42" t="s">
        <v>208</v>
      </c>
      <c r="E106" s="42" t="s">
        <v>210</v>
      </c>
      <c r="F106" s="42" t="s">
        <v>213</v>
      </c>
      <c r="G106" s="103"/>
      <c r="H106" s="33">
        <v>19</v>
      </c>
    </row>
    <row r="107" spans="1:8" x14ac:dyDescent="0.35">
      <c r="A107" s="21">
        <v>165</v>
      </c>
      <c r="B107" s="15" t="s">
        <v>116</v>
      </c>
      <c r="C107" s="42" t="s">
        <v>207</v>
      </c>
      <c r="D107" s="42" t="s">
        <v>188</v>
      </c>
      <c r="E107" s="42" t="s">
        <v>210</v>
      </c>
      <c r="F107" s="42" t="s">
        <v>219</v>
      </c>
      <c r="G107" s="103"/>
      <c r="H107" s="33">
        <v>20</v>
      </c>
    </row>
    <row r="108" spans="1:8" x14ac:dyDescent="0.35">
      <c r="A108" s="21">
        <v>166</v>
      </c>
      <c r="B108" s="15" t="s">
        <v>117</v>
      </c>
      <c r="C108" s="42" t="s">
        <v>207</v>
      </c>
      <c r="D108" s="42" t="s">
        <v>209</v>
      </c>
      <c r="E108" s="42" t="s">
        <v>213</v>
      </c>
      <c r="F108" s="42" t="s">
        <v>212</v>
      </c>
      <c r="G108" s="103"/>
      <c r="H108" s="33">
        <v>21</v>
      </c>
    </row>
    <row r="109" spans="1:8" x14ac:dyDescent="0.35">
      <c r="A109" s="21">
        <v>167</v>
      </c>
      <c r="B109" s="15" t="s">
        <v>118</v>
      </c>
      <c r="C109" s="42" t="s">
        <v>207</v>
      </c>
      <c r="D109" s="42" t="s">
        <v>208</v>
      </c>
      <c r="E109" s="42" t="s">
        <v>210</v>
      </c>
      <c r="F109" s="42" t="s">
        <v>232</v>
      </c>
      <c r="G109" s="103"/>
      <c r="H109" s="33">
        <v>22</v>
      </c>
    </row>
    <row r="110" spans="1:8" x14ac:dyDescent="0.35">
      <c r="A110" s="21">
        <v>168</v>
      </c>
      <c r="B110" s="15" t="s">
        <v>119</v>
      </c>
      <c r="C110" s="42" t="s">
        <v>207</v>
      </c>
      <c r="D110" s="42" t="s">
        <v>188</v>
      </c>
      <c r="E110" s="42" t="s">
        <v>210</v>
      </c>
      <c r="F110" s="42" t="s">
        <v>233</v>
      </c>
      <c r="G110" s="103"/>
      <c r="H110" s="33">
        <v>23</v>
      </c>
    </row>
    <row r="111" spans="1:8" x14ac:dyDescent="0.35">
      <c r="A111" s="21">
        <v>169</v>
      </c>
      <c r="B111" s="15" t="s">
        <v>120</v>
      </c>
      <c r="C111" s="42" t="s">
        <v>213</v>
      </c>
      <c r="D111" s="42" t="s">
        <v>213</v>
      </c>
      <c r="E111" s="42" t="s">
        <v>213</v>
      </c>
      <c r="F111" s="42" t="s">
        <v>212</v>
      </c>
      <c r="G111" s="103"/>
      <c r="H111" s="33">
        <v>24</v>
      </c>
    </row>
    <row r="112" spans="1:8" x14ac:dyDescent="0.35">
      <c r="A112" s="21">
        <v>170</v>
      </c>
      <c r="B112" s="15" t="s">
        <v>121</v>
      </c>
      <c r="C112" s="42" t="s">
        <v>207</v>
      </c>
      <c r="D112" s="42" t="s">
        <v>188</v>
      </c>
      <c r="E112" s="42" t="s">
        <v>210</v>
      </c>
      <c r="F112" s="42" t="s">
        <v>233</v>
      </c>
      <c r="G112" s="103"/>
      <c r="H112" s="33">
        <v>25</v>
      </c>
    </row>
    <row r="113" spans="1:8" x14ac:dyDescent="0.35">
      <c r="A113" s="21">
        <v>171</v>
      </c>
      <c r="B113" s="15" t="s">
        <v>122</v>
      </c>
      <c r="C113" s="42" t="s">
        <v>207</v>
      </c>
      <c r="D113" s="42" t="s">
        <v>209</v>
      </c>
      <c r="E113" s="42"/>
      <c r="F113" s="42" t="s">
        <v>212</v>
      </c>
      <c r="G113" s="103"/>
      <c r="H113" s="33">
        <v>26</v>
      </c>
    </row>
    <row r="114" spans="1:8" x14ac:dyDescent="0.35">
      <c r="A114" s="21">
        <v>172</v>
      </c>
      <c r="B114" s="15" t="s">
        <v>123</v>
      </c>
      <c r="C114" s="42" t="s">
        <v>207</v>
      </c>
      <c r="D114" s="42" t="s">
        <v>208</v>
      </c>
      <c r="E114" s="42" t="s">
        <v>210</v>
      </c>
      <c r="F114" s="42" t="s">
        <v>212</v>
      </c>
      <c r="G114" s="103"/>
      <c r="H114" s="33">
        <v>27</v>
      </c>
    </row>
    <row r="115" spans="1:8" x14ac:dyDescent="0.35">
      <c r="A115" s="21">
        <v>173</v>
      </c>
      <c r="B115" s="15" t="s">
        <v>124</v>
      </c>
      <c r="C115" s="42" t="s">
        <v>207</v>
      </c>
      <c r="D115" s="42" t="s">
        <v>209</v>
      </c>
      <c r="E115" s="42" t="s">
        <v>210</v>
      </c>
      <c r="F115" s="42"/>
      <c r="G115" s="103"/>
      <c r="H115" s="33">
        <v>28</v>
      </c>
    </row>
    <row r="116" spans="1:8" x14ac:dyDescent="0.35">
      <c r="A116" s="21">
        <v>174</v>
      </c>
      <c r="B116" s="15" t="s">
        <v>125</v>
      </c>
      <c r="C116" s="42" t="s">
        <v>207</v>
      </c>
      <c r="D116" s="42" t="s">
        <v>209</v>
      </c>
      <c r="E116" s="42" t="s">
        <v>210</v>
      </c>
      <c r="F116" s="42" t="s">
        <v>236</v>
      </c>
      <c r="G116" s="103"/>
      <c r="H116" s="33">
        <v>29</v>
      </c>
    </row>
    <row r="117" spans="1:8" x14ac:dyDescent="0.35">
      <c r="A117" s="21">
        <v>175</v>
      </c>
      <c r="B117" s="15" t="s">
        <v>126</v>
      </c>
      <c r="C117" s="42" t="s">
        <v>207</v>
      </c>
      <c r="D117" s="42" t="s">
        <v>188</v>
      </c>
      <c r="E117" s="42" t="s">
        <v>210</v>
      </c>
      <c r="F117" s="42" t="s">
        <v>225</v>
      </c>
      <c r="G117" s="103"/>
      <c r="H117" s="33">
        <v>30</v>
      </c>
    </row>
    <row r="118" spans="1:8" x14ac:dyDescent="0.35">
      <c r="A118" s="21">
        <v>177</v>
      </c>
      <c r="B118" s="15" t="s">
        <v>127</v>
      </c>
      <c r="C118" s="42" t="s">
        <v>207</v>
      </c>
      <c r="D118" s="42" t="s">
        <v>208</v>
      </c>
      <c r="E118" s="42" t="s">
        <v>210</v>
      </c>
      <c r="F118" s="42" t="s">
        <v>240</v>
      </c>
      <c r="G118" s="103"/>
      <c r="H118" s="33">
        <v>31</v>
      </c>
    </row>
    <row r="119" spans="1:8" x14ac:dyDescent="0.35">
      <c r="A119" s="21">
        <v>178</v>
      </c>
      <c r="B119" s="15" t="s">
        <v>128</v>
      </c>
      <c r="C119" s="42" t="s">
        <v>207</v>
      </c>
      <c r="D119" s="42" t="s">
        <v>208</v>
      </c>
      <c r="E119" s="42" t="s">
        <v>210</v>
      </c>
      <c r="F119" s="42" t="s">
        <v>219</v>
      </c>
      <c r="G119" s="103"/>
      <c r="H119" s="33">
        <v>32</v>
      </c>
    </row>
    <row r="120" spans="1:8" x14ac:dyDescent="0.35">
      <c r="A120" s="21">
        <v>179</v>
      </c>
      <c r="B120" s="15" t="s">
        <v>129</v>
      </c>
      <c r="C120" s="42" t="s">
        <v>207</v>
      </c>
      <c r="D120" s="42" t="s">
        <v>208</v>
      </c>
      <c r="E120" s="42" t="s">
        <v>210</v>
      </c>
      <c r="F120" s="42" t="s">
        <v>213</v>
      </c>
      <c r="G120" s="103"/>
      <c r="H120" s="33">
        <v>33</v>
      </c>
    </row>
    <row r="121" spans="1:8" x14ac:dyDescent="0.35">
      <c r="A121" s="21">
        <v>180</v>
      </c>
      <c r="B121" s="15" t="s">
        <v>130</v>
      </c>
      <c r="C121" s="42" t="s">
        <v>207</v>
      </c>
      <c r="D121" s="42" t="s">
        <v>208</v>
      </c>
      <c r="E121" s="42" t="s">
        <v>210</v>
      </c>
      <c r="F121" s="42" t="s">
        <v>211</v>
      </c>
      <c r="G121" s="103"/>
      <c r="H121" s="33">
        <v>34</v>
      </c>
    </row>
    <row r="122" spans="1:8" x14ac:dyDescent="0.35">
      <c r="A122" s="21">
        <v>182</v>
      </c>
      <c r="B122" s="15" t="s">
        <v>131</v>
      </c>
      <c r="C122" s="42" t="s">
        <v>207</v>
      </c>
      <c r="D122" s="42" t="s">
        <v>188</v>
      </c>
      <c r="E122" s="42" t="s">
        <v>210</v>
      </c>
      <c r="F122" s="42" t="s">
        <v>213</v>
      </c>
      <c r="G122" s="103"/>
      <c r="H122" s="33">
        <v>35</v>
      </c>
    </row>
    <row r="123" spans="1:8" x14ac:dyDescent="0.35">
      <c r="A123" s="21">
        <v>184</v>
      </c>
      <c r="B123" s="15" t="s">
        <v>132</v>
      </c>
      <c r="C123" s="42" t="s">
        <v>207</v>
      </c>
      <c r="D123" s="42" t="s">
        <v>188</v>
      </c>
      <c r="E123" s="42" t="s">
        <v>210</v>
      </c>
      <c r="F123" s="42" t="s">
        <v>211</v>
      </c>
      <c r="G123" s="103"/>
      <c r="H123" s="33">
        <v>36</v>
      </c>
    </row>
    <row r="124" spans="1:8" x14ac:dyDescent="0.35">
      <c r="A124" s="21">
        <v>186</v>
      </c>
      <c r="B124" s="15" t="s">
        <v>133</v>
      </c>
      <c r="C124" s="42" t="s">
        <v>207</v>
      </c>
      <c r="D124" s="42" t="s">
        <v>188</v>
      </c>
      <c r="E124" s="42" t="s">
        <v>210</v>
      </c>
      <c r="F124" s="42" t="s">
        <v>219</v>
      </c>
      <c r="G124" s="103"/>
      <c r="H124" s="33">
        <v>37</v>
      </c>
    </row>
    <row r="125" spans="1:8" x14ac:dyDescent="0.35">
      <c r="A125" s="21">
        <v>187</v>
      </c>
      <c r="B125" s="15" t="s">
        <v>134</v>
      </c>
      <c r="C125" s="42" t="s">
        <v>207</v>
      </c>
      <c r="D125" s="42" t="s">
        <v>209</v>
      </c>
      <c r="E125" s="42" t="s">
        <v>210</v>
      </c>
      <c r="F125" s="42" t="s">
        <v>244</v>
      </c>
      <c r="G125" s="103"/>
      <c r="H125" s="33">
        <v>38</v>
      </c>
    </row>
    <row r="126" spans="1:8" x14ac:dyDescent="0.35">
      <c r="A126" s="21">
        <v>188</v>
      </c>
      <c r="B126" s="15" t="s">
        <v>135</v>
      </c>
      <c r="C126" s="42" t="s">
        <v>207</v>
      </c>
      <c r="D126" s="42" t="s">
        <v>208</v>
      </c>
      <c r="E126" s="42" t="s">
        <v>210</v>
      </c>
      <c r="F126" s="42" t="s">
        <v>211</v>
      </c>
      <c r="G126" s="103"/>
      <c r="H126" s="33">
        <v>39</v>
      </c>
    </row>
    <row r="127" spans="1:8" x14ac:dyDescent="0.35">
      <c r="A127" s="21">
        <v>190</v>
      </c>
      <c r="B127" s="15" t="s">
        <v>136</v>
      </c>
      <c r="C127" s="42" t="s">
        <v>207</v>
      </c>
      <c r="D127" s="42" t="s">
        <v>208</v>
      </c>
      <c r="E127" s="42" t="s">
        <v>210</v>
      </c>
      <c r="F127" s="42" t="s">
        <v>213</v>
      </c>
      <c r="G127" s="103"/>
      <c r="H127" s="33">
        <v>40</v>
      </c>
    </row>
    <row r="128" spans="1:8" x14ac:dyDescent="0.35">
      <c r="A128" s="21">
        <v>192</v>
      </c>
      <c r="B128" s="15" t="s">
        <v>137</v>
      </c>
      <c r="C128" s="42" t="s">
        <v>207</v>
      </c>
      <c r="D128" s="42" t="s">
        <v>188</v>
      </c>
      <c r="E128" s="42" t="s">
        <v>210</v>
      </c>
      <c r="F128" s="42" t="s">
        <v>225</v>
      </c>
      <c r="G128" s="104"/>
      <c r="H128" s="33">
        <v>41</v>
      </c>
    </row>
  </sheetData>
  <mergeCells count="16">
    <mergeCell ref="A1:A2"/>
    <mergeCell ref="B1:B3"/>
    <mergeCell ref="G1:G3"/>
    <mergeCell ref="G4:G26"/>
    <mergeCell ref="G27:G39"/>
    <mergeCell ref="G77:G128"/>
    <mergeCell ref="C1:F1"/>
    <mergeCell ref="F2:F3"/>
    <mergeCell ref="C2:C3"/>
    <mergeCell ref="D2:D3"/>
    <mergeCell ref="E2:E3"/>
    <mergeCell ref="J9:J10"/>
    <mergeCell ref="J13:J15"/>
    <mergeCell ref="J18:J19"/>
    <mergeCell ref="G40:G55"/>
    <mergeCell ref="G56:G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1071-29F0-4C4F-8D81-8D701A3FFCD2}">
  <dimension ref="A1:Q21"/>
  <sheetViews>
    <sheetView zoomScale="70" zoomScaleNormal="70" workbookViewId="0">
      <selection activeCell="B7" sqref="B7"/>
    </sheetView>
  </sheetViews>
  <sheetFormatPr defaultRowHeight="14.5" x14ac:dyDescent="0.35"/>
  <cols>
    <col min="2" max="2" width="27.7265625" bestFit="1" customWidth="1"/>
    <col min="3" max="3" width="32.7265625" customWidth="1"/>
    <col min="4" max="4" width="41.26953125" customWidth="1"/>
    <col min="5" max="5" width="36.7265625" customWidth="1"/>
    <col min="6" max="8" width="27.453125" customWidth="1"/>
    <col min="9" max="9" width="27.54296875" customWidth="1"/>
    <col min="10" max="11" width="27.26953125" customWidth="1"/>
    <col min="12" max="12" width="27.453125" customWidth="1"/>
    <col min="13" max="13" width="28.1796875" customWidth="1"/>
    <col min="14" max="15" width="27.54296875" customWidth="1"/>
    <col min="16" max="16" width="35.26953125" customWidth="1"/>
    <col min="17" max="17" width="54" customWidth="1"/>
  </cols>
  <sheetData>
    <row r="1" spans="1:17" x14ac:dyDescent="0.35">
      <c r="A1" s="120" t="s">
        <v>284</v>
      </c>
      <c r="B1" s="120" t="s">
        <v>285</v>
      </c>
      <c r="C1" s="120" t="s">
        <v>287</v>
      </c>
      <c r="D1" s="120" t="s">
        <v>286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58"/>
    </row>
    <row r="2" spans="1:17" ht="75" x14ac:dyDescent="0.35">
      <c r="A2" s="120"/>
      <c r="B2" s="120"/>
      <c r="C2" s="120"/>
      <c r="D2" s="70" t="s">
        <v>288</v>
      </c>
      <c r="E2" s="70" t="s">
        <v>289</v>
      </c>
      <c r="F2" s="70" t="s">
        <v>290</v>
      </c>
      <c r="G2" s="70" t="s">
        <v>291</v>
      </c>
      <c r="H2" s="70" t="s">
        <v>292</v>
      </c>
      <c r="I2" s="70" t="s">
        <v>312</v>
      </c>
      <c r="J2" s="70" t="s">
        <v>293</v>
      </c>
      <c r="K2" s="70" t="s">
        <v>313</v>
      </c>
      <c r="L2" s="70" t="s">
        <v>294</v>
      </c>
      <c r="M2" s="70" t="s">
        <v>295</v>
      </c>
      <c r="N2" s="70" t="s">
        <v>296</v>
      </c>
      <c r="O2" s="70" t="s">
        <v>297</v>
      </c>
      <c r="P2" s="70" t="s">
        <v>298</v>
      </c>
      <c r="Q2" s="70" t="s">
        <v>299</v>
      </c>
    </row>
    <row r="3" spans="1:17" ht="29" x14ac:dyDescent="0.35">
      <c r="A3" s="69">
        <v>1</v>
      </c>
      <c r="B3" s="69" t="s">
        <v>301</v>
      </c>
      <c r="C3" s="69" t="s">
        <v>342</v>
      </c>
      <c r="D3" s="69">
        <v>4</v>
      </c>
      <c r="E3" s="69">
        <v>4</v>
      </c>
      <c r="F3" s="69">
        <v>4</v>
      </c>
      <c r="G3" s="69">
        <v>4</v>
      </c>
      <c r="H3" s="69">
        <v>4</v>
      </c>
      <c r="I3" s="69">
        <v>4</v>
      </c>
      <c r="J3" s="69">
        <v>4</v>
      </c>
      <c r="K3" s="69">
        <v>4</v>
      </c>
      <c r="L3" s="69">
        <v>4</v>
      </c>
      <c r="M3" s="69">
        <v>4</v>
      </c>
      <c r="N3" s="69">
        <v>4</v>
      </c>
      <c r="O3" s="69">
        <v>4</v>
      </c>
      <c r="P3" s="73" t="s">
        <v>304</v>
      </c>
      <c r="Q3" s="71" t="s">
        <v>305</v>
      </c>
    </row>
    <row r="4" spans="1:17" ht="44.25" customHeight="1" x14ac:dyDescent="0.35">
      <c r="A4" s="69">
        <v>2</v>
      </c>
      <c r="B4" s="69" t="s">
        <v>302</v>
      </c>
      <c r="C4" s="69" t="s">
        <v>343</v>
      </c>
      <c r="D4" s="69">
        <v>3</v>
      </c>
      <c r="E4" s="69">
        <v>4</v>
      </c>
      <c r="F4" s="69">
        <v>3</v>
      </c>
      <c r="G4" s="69">
        <v>4</v>
      </c>
      <c r="H4" s="69">
        <v>5</v>
      </c>
      <c r="I4" s="69">
        <v>5</v>
      </c>
      <c r="J4" s="69">
        <v>5</v>
      </c>
      <c r="K4" s="69">
        <v>5</v>
      </c>
      <c r="L4" s="69">
        <v>5</v>
      </c>
      <c r="M4" s="69">
        <v>5</v>
      </c>
      <c r="N4" s="69">
        <v>4</v>
      </c>
      <c r="O4" s="69">
        <v>4</v>
      </c>
      <c r="P4" s="73" t="s">
        <v>306</v>
      </c>
      <c r="Q4" s="72" t="s">
        <v>307</v>
      </c>
    </row>
    <row r="5" spans="1:17" ht="43.5" customHeight="1" x14ac:dyDescent="0.35">
      <c r="A5" s="69">
        <v>3</v>
      </c>
      <c r="B5" s="69" t="s">
        <v>303</v>
      </c>
      <c r="C5" s="69" t="s">
        <v>344</v>
      </c>
      <c r="D5" s="69">
        <v>3</v>
      </c>
      <c r="E5" s="69">
        <v>3</v>
      </c>
      <c r="F5" s="69">
        <v>2</v>
      </c>
      <c r="G5" s="69">
        <v>5</v>
      </c>
      <c r="H5" s="69">
        <v>3</v>
      </c>
      <c r="I5" s="69">
        <v>4</v>
      </c>
      <c r="J5" s="69">
        <v>5</v>
      </c>
      <c r="K5" s="69">
        <v>5</v>
      </c>
      <c r="L5" s="69">
        <v>5</v>
      </c>
      <c r="M5" s="69">
        <v>5</v>
      </c>
      <c r="N5" s="69">
        <v>5</v>
      </c>
      <c r="O5" s="69">
        <v>5</v>
      </c>
      <c r="P5" s="73" t="s">
        <v>308</v>
      </c>
      <c r="Q5" s="72" t="s">
        <v>309</v>
      </c>
    </row>
    <row r="6" spans="1:17" x14ac:dyDescent="0.35">
      <c r="A6" s="69">
        <v>4</v>
      </c>
      <c r="B6" s="69" t="s">
        <v>300</v>
      </c>
      <c r="C6" s="69" t="s">
        <v>345</v>
      </c>
      <c r="D6" s="69">
        <v>4</v>
      </c>
      <c r="E6" s="69">
        <v>4</v>
      </c>
      <c r="F6" s="69">
        <v>3</v>
      </c>
      <c r="G6" s="69">
        <v>4</v>
      </c>
      <c r="H6" s="69">
        <v>4</v>
      </c>
      <c r="I6" s="69">
        <v>4</v>
      </c>
      <c r="J6" s="69">
        <v>4</v>
      </c>
      <c r="K6" s="69">
        <v>4</v>
      </c>
      <c r="L6" s="69">
        <v>5</v>
      </c>
      <c r="M6" s="69">
        <v>5</v>
      </c>
      <c r="N6" s="69">
        <v>5</v>
      </c>
      <c r="O6" s="69">
        <v>5</v>
      </c>
      <c r="P6" s="73" t="s">
        <v>310</v>
      </c>
      <c r="Q6" s="58" t="s">
        <v>311</v>
      </c>
    </row>
    <row r="7" spans="1:17" x14ac:dyDescent="0.35">
      <c r="D7" s="66">
        <f>AVERAGE(D3:D6)</f>
        <v>3.5</v>
      </c>
      <c r="E7" s="66">
        <f>AVERAGE(E3:E6)</f>
        <v>3.75</v>
      </c>
      <c r="F7" s="66">
        <f>AVERAGE(F3:F6)</f>
        <v>3</v>
      </c>
      <c r="G7" s="66">
        <f>AVERAGE(G3:G6)</f>
        <v>4.25</v>
      </c>
      <c r="H7" s="66">
        <f t="shared" ref="H7:I7" si="0">AVERAGE(H3:H6)</f>
        <v>4</v>
      </c>
      <c r="I7" s="66">
        <f t="shared" si="0"/>
        <v>4.25</v>
      </c>
      <c r="J7" s="66">
        <f t="shared" ref="J7" si="1">AVERAGE(J3:J6)</f>
        <v>4.5</v>
      </c>
      <c r="K7" s="66">
        <f t="shared" ref="K7" si="2">AVERAGE(K3:K6)</f>
        <v>4.5</v>
      </c>
      <c r="L7" s="66">
        <f t="shared" ref="L7" si="3">AVERAGE(L3:L6)</f>
        <v>4.75</v>
      </c>
      <c r="M7" s="66">
        <f t="shared" ref="M7" si="4">AVERAGE(M3:M6)</f>
        <v>4.75</v>
      </c>
      <c r="N7" s="66">
        <f t="shared" ref="N7" si="5">AVERAGE(N3:N6)</f>
        <v>4.5</v>
      </c>
      <c r="O7" s="66">
        <f>AVERAGE(O3:O6)</f>
        <v>4.5</v>
      </c>
    </row>
    <row r="9" spans="1:17" x14ac:dyDescent="0.35">
      <c r="D9" s="76">
        <v>1</v>
      </c>
      <c r="E9" s="77">
        <v>2</v>
      </c>
      <c r="F9" s="78">
        <v>4</v>
      </c>
      <c r="G9" s="79">
        <v>3</v>
      </c>
      <c r="H9" s="79">
        <v>3</v>
      </c>
      <c r="I9" s="78">
        <v>4</v>
      </c>
      <c r="J9" s="78">
        <v>4</v>
      </c>
      <c r="K9" s="78">
        <v>4</v>
      </c>
      <c r="L9" s="79">
        <v>3</v>
      </c>
      <c r="M9" s="79">
        <v>3</v>
      </c>
      <c r="N9" s="79">
        <v>3</v>
      </c>
      <c r="O9" s="79">
        <v>3</v>
      </c>
    </row>
    <row r="10" spans="1:17" x14ac:dyDescent="0.35">
      <c r="B10" s="4">
        <v>1</v>
      </c>
      <c r="C10" s="81" t="s">
        <v>317</v>
      </c>
      <c r="D10" s="4">
        <f>(3.5/5)*100</f>
        <v>70</v>
      </c>
    </row>
    <row r="11" spans="1:17" x14ac:dyDescent="0.35">
      <c r="B11" s="4">
        <v>2</v>
      </c>
      <c r="C11" s="82" t="s">
        <v>314</v>
      </c>
      <c r="D11" s="4">
        <f>(3.75/5)*100</f>
        <v>75</v>
      </c>
    </row>
    <row r="12" spans="1:17" x14ac:dyDescent="0.35">
      <c r="B12" s="4">
        <v>3</v>
      </c>
      <c r="C12" s="80" t="s">
        <v>316</v>
      </c>
      <c r="D12" s="4">
        <f>(4.46/5)*100</f>
        <v>89.2</v>
      </c>
    </row>
    <row r="13" spans="1:17" x14ac:dyDescent="0.35">
      <c r="B13" s="4">
        <v>4</v>
      </c>
      <c r="C13" s="83" t="s">
        <v>315</v>
      </c>
      <c r="D13" s="4">
        <f>(4.06/5)*100</f>
        <v>81.199999999999989</v>
      </c>
    </row>
    <row r="14" spans="1:17" x14ac:dyDescent="0.35">
      <c r="D14" s="75">
        <f>AVERAGE(D10:D13)</f>
        <v>78.849999999999994</v>
      </c>
    </row>
    <row r="21" spans="5:5" x14ac:dyDescent="0.35">
      <c r="E21" s="74"/>
    </row>
  </sheetData>
  <mergeCells count="4">
    <mergeCell ref="A1:A2"/>
    <mergeCell ref="B1:B2"/>
    <mergeCell ref="C1:C2"/>
    <mergeCell ref="D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A69B-8E02-49E0-9D00-FFAE235B59DD}">
  <dimension ref="A1:AB129"/>
  <sheetViews>
    <sheetView topLeftCell="A109" zoomScale="80" zoomScaleNormal="80" workbookViewId="0">
      <selection activeCell="M130" sqref="M130"/>
    </sheetView>
  </sheetViews>
  <sheetFormatPr defaultRowHeight="14.5" x14ac:dyDescent="0.35"/>
  <cols>
    <col min="1" max="1" width="10" style="22" bestFit="1" customWidth="1"/>
    <col min="2" max="2" width="27.1796875" customWidth="1"/>
    <col min="13" max="13" width="13.54296875" customWidth="1"/>
    <col min="15" max="15" width="8.7265625" style="22"/>
    <col min="17" max="17" width="12.81640625" bestFit="1" customWidth="1"/>
    <col min="20" max="20" width="11.54296875" bestFit="1" customWidth="1"/>
    <col min="24" max="24" width="11.54296875" bestFit="1" customWidth="1"/>
    <col min="25" max="25" width="12.81640625" customWidth="1"/>
    <col min="26" max="26" width="11.1796875" customWidth="1"/>
  </cols>
  <sheetData>
    <row r="1" spans="1:24" x14ac:dyDescent="0.35">
      <c r="A1" s="111" t="s">
        <v>199</v>
      </c>
      <c r="B1" s="105" t="s">
        <v>0</v>
      </c>
      <c r="C1" s="121" t="s">
        <v>1</v>
      </c>
      <c r="D1" s="121"/>
      <c r="E1" s="121"/>
      <c r="F1" s="121"/>
      <c r="G1" s="121"/>
      <c r="H1" s="121"/>
      <c r="I1" s="121"/>
      <c r="J1" s="121"/>
      <c r="K1" s="121"/>
      <c r="L1" s="121"/>
      <c r="M1" s="113" t="s">
        <v>2</v>
      </c>
    </row>
    <row r="2" spans="1:24" x14ac:dyDescent="0.35">
      <c r="A2" s="111"/>
      <c r="B2" s="105"/>
      <c r="C2" s="54" t="s">
        <v>257</v>
      </c>
      <c r="D2" s="54" t="s">
        <v>257</v>
      </c>
      <c r="E2" s="54" t="s">
        <v>258</v>
      </c>
      <c r="F2" s="54" t="s">
        <v>259</v>
      </c>
      <c r="G2" s="54" t="s">
        <v>259</v>
      </c>
      <c r="H2" s="54" t="s">
        <v>257</v>
      </c>
      <c r="I2" s="54" t="s">
        <v>258</v>
      </c>
      <c r="J2" s="54" t="s">
        <v>258</v>
      </c>
      <c r="K2" s="54" t="s">
        <v>257</v>
      </c>
      <c r="L2" s="54"/>
      <c r="M2" s="113"/>
    </row>
    <row r="3" spans="1:24" x14ac:dyDescent="0.35">
      <c r="A3" s="111"/>
      <c r="B3" s="112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113"/>
    </row>
    <row r="4" spans="1:24" x14ac:dyDescent="0.35">
      <c r="A4" s="5" t="s">
        <v>198</v>
      </c>
      <c r="B4" s="112"/>
      <c r="C4" s="1">
        <v>2</v>
      </c>
      <c r="D4" s="1">
        <v>2</v>
      </c>
      <c r="E4" s="1">
        <v>7</v>
      </c>
      <c r="F4" s="1">
        <v>2</v>
      </c>
      <c r="G4" s="1">
        <v>4</v>
      </c>
      <c r="H4" s="5">
        <v>7</v>
      </c>
      <c r="I4" s="1">
        <v>6</v>
      </c>
      <c r="J4" s="1">
        <v>8</v>
      </c>
      <c r="K4" s="2">
        <v>2</v>
      </c>
      <c r="L4" s="24">
        <f t="shared" ref="L4:L67" si="0">SUM(C4:K4)</f>
        <v>40</v>
      </c>
      <c r="M4" s="113"/>
    </row>
    <row r="5" spans="1:24" x14ac:dyDescent="0.35">
      <c r="A5" s="21">
        <v>43</v>
      </c>
      <c r="B5" s="9" t="s">
        <v>13</v>
      </c>
      <c r="C5" s="20">
        <v>1</v>
      </c>
      <c r="D5" s="20">
        <v>1</v>
      </c>
      <c r="E5" s="20">
        <v>3</v>
      </c>
      <c r="F5" s="20">
        <v>1</v>
      </c>
      <c r="G5" s="20">
        <v>1</v>
      </c>
      <c r="H5" s="20">
        <v>3</v>
      </c>
      <c r="I5" s="20">
        <v>0</v>
      </c>
      <c r="J5" s="20">
        <v>8</v>
      </c>
      <c r="K5" s="20">
        <v>2</v>
      </c>
      <c r="L5" s="6">
        <f t="shared" si="0"/>
        <v>20</v>
      </c>
      <c r="M5" s="114" t="s">
        <v>342</v>
      </c>
      <c r="N5" s="29">
        <v>1</v>
      </c>
      <c r="O5" s="52"/>
      <c r="P5" s="122" t="s">
        <v>183</v>
      </c>
      <c r="Q5" s="123"/>
      <c r="R5" s="123"/>
      <c r="S5" s="123"/>
      <c r="T5" s="123"/>
      <c r="U5" s="123"/>
      <c r="V5" s="123"/>
      <c r="W5" s="123"/>
      <c r="X5" s="124"/>
    </row>
    <row r="6" spans="1:24" x14ac:dyDescent="0.35">
      <c r="A6" s="21">
        <v>44</v>
      </c>
      <c r="B6" s="9" t="s">
        <v>14</v>
      </c>
      <c r="C6" s="20">
        <v>1</v>
      </c>
      <c r="D6" s="20">
        <v>1</v>
      </c>
      <c r="E6" s="20">
        <v>3</v>
      </c>
      <c r="F6" s="20">
        <v>1</v>
      </c>
      <c r="G6" s="20">
        <v>2</v>
      </c>
      <c r="H6" s="20">
        <v>3</v>
      </c>
      <c r="I6" s="20">
        <v>0</v>
      </c>
      <c r="J6" s="20">
        <v>8</v>
      </c>
      <c r="K6" s="20">
        <v>0</v>
      </c>
      <c r="L6" s="6">
        <f t="shared" si="0"/>
        <v>19</v>
      </c>
      <c r="M6" s="115"/>
      <c r="N6" s="30">
        <v>2</v>
      </c>
      <c r="O6" s="53"/>
      <c r="P6" s="5" t="s">
        <v>3</v>
      </c>
      <c r="Q6" s="5" t="s">
        <v>4</v>
      </c>
      <c r="R6" s="5" t="s">
        <v>5</v>
      </c>
      <c r="S6" s="5" t="s">
        <v>6</v>
      </c>
      <c r="T6" s="5" t="s">
        <v>7</v>
      </c>
      <c r="U6" s="5" t="s">
        <v>8</v>
      </c>
      <c r="V6" s="5" t="s">
        <v>9</v>
      </c>
      <c r="W6" s="5" t="s">
        <v>10</v>
      </c>
      <c r="X6" s="5" t="s">
        <v>11</v>
      </c>
    </row>
    <row r="7" spans="1:24" x14ac:dyDescent="0.35">
      <c r="A7" s="21">
        <v>45</v>
      </c>
      <c r="B7" s="9" t="s">
        <v>15</v>
      </c>
      <c r="C7" s="20">
        <v>1</v>
      </c>
      <c r="D7" s="20">
        <v>0</v>
      </c>
      <c r="E7" s="20">
        <v>2</v>
      </c>
      <c r="F7" s="20">
        <v>1</v>
      </c>
      <c r="G7" s="20">
        <v>2</v>
      </c>
      <c r="H7" s="20">
        <v>4</v>
      </c>
      <c r="I7" s="20">
        <v>1</v>
      </c>
      <c r="J7" s="20">
        <v>8</v>
      </c>
      <c r="K7" s="20">
        <v>0</v>
      </c>
      <c r="L7" s="6">
        <f t="shared" si="0"/>
        <v>19</v>
      </c>
      <c r="M7" s="115"/>
      <c r="N7" s="29">
        <v>3</v>
      </c>
      <c r="O7" s="52"/>
      <c r="P7" s="8">
        <v>0.47199999999999998</v>
      </c>
      <c r="Q7" s="8">
        <v>0.32900000000000001</v>
      </c>
      <c r="R7" s="8">
        <v>0.79500000000000004</v>
      </c>
      <c r="S7" s="8">
        <v>0.64600000000000002</v>
      </c>
      <c r="T7" s="8">
        <v>0.441</v>
      </c>
      <c r="U7" s="8">
        <v>0.82399999999999995</v>
      </c>
      <c r="V7" s="8">
        <v>0.28399999999999997</v>
      </c>
      <c r="W7" s="8">
        <v>0.80300000000000005</v>
      </c>
      <c r="X7" s="8">
        <v>0.36699999999999999</v>
      </c>
    </row>
    <row r="8" spans="1:24" x14ac:dyDescent="0.35">
      <c r="A8" s="21">
        <v>46</v>
      </c>
      <c r="B8" s="9" t="s">
        <v>16</v>
      </c>
      <c r="C8" s="20">
        <v>0</v>
      </c>
      <c r="D8" s="20">
        <v>1</v>
      </c>
      <c r="E8" s="20">
        <v>2</v>
      </c>
      <c r="F8" s="20">
        <v>2</v>
      </c>
      <c r="G8" s="20">
        <v>1</v>
      </c>
      <c r="H8" s="20">
        <v>1</v>
      </c>
      <c r="I8" s="20">
        <v>0</v>
      </c>
      <c r="J8" s="20">
        <v>3</v>
      </c>
      <c r="K8" s="20">
        <v>0</v>
      </c>
      <c r="L8" s="6">
        <f t="shared" si="0"/>
        <v>10</v>
      </c>
      <c r="M8" s="115"/>
      <c r="N8" s="30">
        <v>4</v>
      </c>
      <c r="O8" s="23"/>
    </row>
    <row r="9" spans="1:24" x14ac:dyDescent="0.35">
      <c r="A9" s="21">
        <v>48</v>
      </c>
      <c r="B9" s="9" t="s">
        <v>17</v>
      </c>
      <c r="C9" s="20">
        <v>0</v>
      </c>
      <c r="D9" s="20">
        <v>1</v>
      </c>
      <c r="E9" s="20">
        <v>0</v>
      </c>
      <c r="F9" s="20">
        <v>0</v>
      </c>
      <c r="G9" s="20">
        <v>1</v>
      </c>
      <c r="H9" s="20">
        <v>0</v>
      </c>
      <c r="I9" s="20">
        <v>0</v>
      </c>
      <c r="J9" s="20">
        <v>0</v>
      </c>
      <c r="K9" s="20">
        <v>0</v>
      </c>
      <c r="L9" s="6">
        <f t="shared" si="0"/>
        <v>2</v>
      </c>
      <c r="M9" s="115"/>
      <c r="N9" s="29">
        <v>5</v>
      </c>
      <c r="O9" s="52"/>
      <c r="P9" s="122" t="s">
        <v>184</v>
      </c>
      <c r="Q9" s="123"/>
      <c r="R9" s="123"/>
      <c r="S9" s="123"/>
      <c r="T9" s="123"/>
      <c r="U9" s="123"/>
      <c r="V9" s="123"/>
      <c r="W9" s="123"/>
      <c r="X9" s="124"/>
    </row>
    <row r="10" spans="1:24" x14ac:dyDescent="0.35">
      <c r="A10" s="21">
        <v>49</v>
      </c>
      <c r="B10" s="9" t="s">
        <v>18</v>
      </c>
      <c r="C10" s="20">
        <v>0</v>
      </c>
      <c r="D10" s="20">
        <v>1</v>
      </c>
      <c r="E10" s="20">
        <v>0</v>
      </c>
      <c r="F10" s="20">
        <v>0</v>
      </c>
      <c r="G10" s="20">
        <v>2</v>
      </c>
      <c r="H10" s="20">
        <v>0</v>
      </c>
      <c r="I10" s="20">
        <v>0</v>
      </c>
      <c r="J10" s="20">
        <v>0</v>
      </c>
      <c r="K10" s="20">
        <v>0</v>
      </c>
      <c r="L10" s="6">
        <f t="shared" si="0"/>
        <v>3</v>
      </c>
      <c r="M10" s="115"/>
      <c r="N10" s="30">
        <v>6</v>
      </c>
      <c r="O10" s="52"/>
      <c r="P10" s="125">
        <v>0.70899999999999996</v>
      </c>
      <c r="Q10" s="126"/>
      <c r="R10" s="126"/>
      <c r="S10" s="126"/>
      <c r="T10" s="126"/>
      <c r="U10" s="126"/>
      <c r="V10" s="126"/>
      <c r="W10" s="126"/>
      <c r="X10" s="127"/>
    </row>
    <row r="11" spans="1:24" x14ac:dyDescent="0.35">
      <c r="A11" s="21">
        <v>50</v>
      </c>
      <c r="B11" s="9" t="s">
        <v>19</v>
      </c>
      <c r="C11" s="20">
        <v>1</v>
      </c>
      <c r="D11" s="20">
        <v>1</v>
      </c>
      <c r="E11" s="20">
        <v>2</v>
      </c>
      <c r="F11" s="20">
        <v>2</v>
      </c>
      <c r="G11" s="20">
        <v>3</v>
      </c>
      <c r="H11" s="20">
        <v>4</v>
      </c>
      <c r="I11" s="20">
        <v>0</v>
      </c>
      <c r="J11" s="20">
        <v>8</v>
      </c>
      <c r="K11" s="20">
        <v>0</v>
      </c>
      <c r="L11" s="6">
        <f t="shared" si="0"/>
        <v>21</v>
      </c>
      <c r="M11" s="115"/>
      <c r="N11" s="29">
        <v>7</v>
      </c>
      <c r="O11" s="23"/>
    </row>
    <row r="12" spans="1:24" x14ac:dyDescent="0.35">
      <c r="A12" s="21">
        <v>51</v>
      </c>
      <c r="B12" s="9" t="s">
        <v>20</v>
      </c>
      <c r="C12" s="20">
        <v>1</v>
      </c>
      <c r="D12" s="20">
        <v>2</v>
      </c>
      <c r="E12" s="20">
        <v>2</v>
      </c>
      <c r="F12" s="20">
        <v>1</v>
      </c>
      <c r="G12" s="20">
        <v>1</v>
      </c>
      <c r="H12" s="20">
        <v>1</v>
      </c>
      <c r="I12" s="20">
        <v>0</v>
      </c>
      <c r="J12" s="20">
        <v>2</v>
      </c>
      <c r="K12" s="20">
        <v>0</v>
      </c>
      <c r="L12" s="6">
        <f t="shared" si="0"/>
        <v>10</v>
      </c>
      <c r="M12" s="115"/>
      <c r="N12" s="30">
        <v>8</v>
      </c>
      <c r="O12" s="52"/>
      <c r="P12" s="122" t="s">
        <v>180</v>
      </c>
      <c r="Q12" s="123"/>
      <c r="R12" s="123"/>
      <c r="S12" s="123"/>
      <c r="T12" s="123"/>
      <c r="U12" s="123"/>
      <c r="V12" s="123"/>
      <c r="W12" s="123"/>
      <c r="X12" s="124"/>
    </row>
    <row r="13" spans="1:24" x14ac:dyDescent="0.35">
      <c r="A13" s="21">
        <v>52</v>
      </c>
      <c r="B13" s="9" t="s">
        <v>21</v>
      </c>
      <c r="C13" s="20">
        <v>1</v>
      </c>
      <c r="D13" s="20">
        <v>1</v>
      </c>
      <c r="E13" s="20">
        <v>6</v>
      </c>
      <c r="F13" s="20">
        <v>2</v>
      </c>
      <c r="G13" s="20">
        <v>1</v>
      </c>
      <c r="H13" s="20">
        <v>3</v>
      </c>
      <c r="I13" s="20">
        <v>0</v>
      </c>
      <c r="J13" s="20">
        <v>8</v>
      </c>
      <c r="K13" s="20">
        <v>0</v>
      </c>
      <c r="L13" s="6">
        <f t="shared" si="0"/>
        <v>22</v>
      </c>
      <c r="M13" s="115"/>
      <c r="N13" s="29">
        <v>9</v>
      </c>
      <c r="O13" s="52"/>
      <c r="P13" s="5" t="s">
        <v>3</v>
      </c>
      <c r="Q13" s="5" t="s">
        <v>4</v>
      </c>
      <c r="R13" s="5" t="s">
        <v>5</v>
      </c>
      <c r="S13" s="5" t="s">
        <v>6</v>
      </c>
      <c r="T13" s="5" t="s">
        <v>7</v>
      </c>
      <c r="U13" s="5" t="s">
        <v>8</v>
      </c>
      <c r="V13" s="5" t="s">
        <v>9</v>
      </c>
      <c r="W13" s="5" t="s">
        <v>10</v>
      </c>
      <c r="X13" s="5" t="s">
        <v>11</v>
      </c>
    </row>
    <row r="14" spans="1:24" x14ac:dyDescent="0.35">
      <c r="A14" s="21">
        <v>53</v>
      </c>
      <c r="B14" s="9" t="s">
        <v>22</v>
      </c>
      <c r="C14" s="20">
        <v>1</v>
      </c>
      <c r="D14" s="20">
        <v>1</v>
      </c>
      <c r="E14" s="20">
        <v>6</v>
      </c>
      <c r="F14" s="20">
        <v>1</v>
      </c>
      <c r="G14" s="20">
        <v>0</v>
      </c>
      <c r="H14" s="20">
        <v>5</v>
      </c>
      <c r="I14" s="20">
        <v>0</v>
      </c>
      <c r="J14" s="20">
        <v>8</v>
      </c>
      <c r="K14" s="20">
        <v>0</v>
      </c>
      <c r="L14" s="6">
        <f t="shared" si="0"/>
        <v>22</v>
      </c>
      <c r="M14" s="115"/>
      <c r="N14" s="30">
        <v>10</v>
      </c>
      <c r="O14" s="53"/>
      <c r="P14" s="8">
        <v>0.40699999999999997</v>
      </c>
      <c r="Q14" s="8">
        <v>0.254</v>
      </c>
      <c r="R14" s="8">
        <v>0.64300000000000002</v>
      </c>
      <c r="S14" s="8">
        <v>0.59599999999999997</v>
      </c>
      <c r="T14" s="8">
        <v>0.29399999999999998</v>
      </c>
      <c r="U14" s="8">
        <v>0.71899999999999997</v>
      </c>
      <c r="V14" s="8">
        <v>0.16900000000000001</v>
      </c>
      <c r="W14" s="8">
        <v>0.55400000000000005</v>
      </c>
      <c r="X14" s="8">
        <v>0.28999999999999998</v>
      </c>
    </row>
    <row r="15" spans="1:24" x14ac:dyDescent="0.35">
      <c r="A15" s="21">
        <v>54</v>
      </c>
      <c r="B15" s="9" t="s">
        <v>23</v>
      </c>
      <c r="C15" s="20">
        <v>0</v>
      </c>
      <c r="D15" s="20">
        <v>1</v>
      </c>
      <c r="E15" s="20">
        <v>3</v>
      </c>
      <c r="F15" s="20">
        <v>1</v>
      </c>
      <c r="G15" s="20">
        <v>2</v>
      </c>
      <c r="H15" s="20">
        <v>3</v>
      </c>
      <c r="I15" s="20">
        <v>0</v>
      </c>
      <c r="J15" s="20">
        <v>8</v>
      </c>
      <c r="K15" s="20">
        <v>2</v>
      </c>
      <c r="L15" s="6">
        <f t="shared" si="0"/>
        <v>20</v>
      </c>
      <c r="M15" s="115"/>
      <c r="N15" s="29">
        <v>11</v>
      </c>
      <c r="O15" s="52"/>
      <c r="P15" s="4" t="s">
        <v>182</v>
      </c>
      <c r="Q15" s="4" t="s">
        <v>197</v>
      </c>
      <c r="R15" s="4" t="s">
        <v>182</v>
      </c>
      <c r="S15" s="4" t="s">
        <v>182</v>
      </c>
      <c r="T15" s="4" t="s">
        <v>197</v>
      </c>
      <c r="U15" s="4" t="s">
        <v>182</v>
      </c>
      <c r="V15" s="4" t="s">
        <v>189</v>
      </c>
      <c r="W15" s="4" t="s">
        <v>182</v>
      </c>
      <c r="X15" s="4" t="s">
        <v>197</v>
      </c>
    </row>
    <row r="16" spans="1:24" x14ac:dyDescent="0.35">
      <c r="A16" s="21">
        <v>55</v>
      </c>
      <c r="B16" s="9" t="s">
        <v>24</v>
      </c>
      <c r="C16" s="20">
        <v>1</v>
      </c>
      <c r="D16" s="20">
        <v>0</v>
      </c>
      <c r="E16" s="20">
        <v>0</v>
      </c>
      <c r="F16" s="20">
        <v>0</v>
      </c>
      <c r="G16" s="20">
        <v>1</v>
      </c>
      <c r="H16" s="20">
        <v>0</v>
      </c>
      <c r="I16" s="20">
        <v>0</v>
      </c>
      <c r="J16" s="20">
        <v>0</v>
      </c>
      <c r="K16" s="20">
        <v>0</v>
      </c>
      <c r="L16" s="6">
        <f t="shared" si="0"/>
        <v>2</v>
      </c>
      <c r="M16" s="115"/>
      <c r="N16" s="30">
        <v>12</v>
      </c>
      <c r="O16" s="23"/>
    </row>
    <row r="17" spans="1:28" x14ac:dyDescent="0.35">
      <c r="A17" s="21">
        <v>56</v>
      </c>
      <c r="B17" s="9" t="s">
        <v>25</v>
      </c>
      <c r="C17" s="20">
        <v>0</v>
      </c>
      <c r="D17" s="20">
        <v>1</v>
      </c>
      <c r="E17" s="20">
        <v>5</v>
      </c>
      <c r="F17" s="20">
        <v>1</v>
      </c>
      <c r="G17" s="20">
        <v>2</v>
      </c>
      <c r="H17" s="20">
        <v>3</v>
      </c>
      <c r="I17" s="20">
        <v>0</v>
      </c>
      <c r="J17" s="20">
        <v>8</v>
      </c>
      <c r="K17" s="20">
        <v>0</v>
      </c>
      <c r="L17" s="6">
        <f t="shared" si="0"/>
        <v>20</v>
      </c>
      <c r="M17" s="115"/>
      <c r="N17" s="29">
        <v>13</v>
      </c>
      <c r="O17" s="52"/>
      <c r="P17" s="122" t="s">
        <v>185</v>
      </c>
      <c r="Q17" s="123"/>
      <c r="R17" s="123"/>
      <c r="S17" s="123"/>
      <c r="T17" s="123"/>
      <c r="U17" s="123"/>
      <c r="V17" s="123"/>
      <c r="W17" s="123"/>
      <c r="X17" s="124"/>
    </row>
    <row r="18" spans="1:28" x14ac:dyDescent="0.35">
      <c r="A18" s="21">
        <v>57</v>
      </c>
      <c r="B18" s="9" t="s">
        <v>26</v>
      </c>
      <c r="C18" s="23">
        <v>1</v>
      </c>
      <c r="D18" s="20">
        <v>1</v>
      </c>
      <c r="E18" s="20">
        <v>5</v>
      </c>
      <c r="F18" s="20">
        <v>1</v>
      </c>
      <c r="G18" s="20">
        <v>2</v>
      </c>
      <c r="H18" s="20">
        <v>3</v>
      </c>
      <c r="I18" s="20">
        <v>0</v>
      </c>
      <c r="J18" s="20">
        <v>8</v>
      </c>
      <c r="K18" s="20">
        <v>1</v>
      </c>
      <c r="L18" s="6">
        <f t="shared" si="0"/>
        <v>22</v>
      </c>
      <c r="M18" s="115"/>
      <c r="N18" s="30">
        <v>14</v>
      </c>
      <c r="O18" s="53"/>
      <c r="P18" s="5" t="s">
        <v>3</v>
      </c>
      <c r="Q18" s="5" t="s">
        <v>4</v>
      </c>
      <c r="R18" s="5" t="s">
        <v>5</v>
      </c>
      <c r="S18" s="5" t="s">
        <v>6</v>
      </c>
      <c r="T18" s="5" t="s">
        <v>7</v>
      </c>
      <c r="U18" s="5" t="s">
        <v>8</v>
      </c>
      <c r="V18" s="5" t="s">
        <v>9</v>
      </c>
      <c r="W18" s="5" t="s">
        <v>10</v>
      </c>
      <c r="X18" s="5" t="s">
        <v>11</v>
      </c>
    </row>
    <row r="19" spans="1:28" x14ac:dyDescent="0.35">
      <c r="A19" s="21">
        <v>58</v>
      </c>
      <c r="B19" s="9" t="s">
        <v>27</v>
      </c>
      <c r="C19" s="20">
        <v>0</v>
      </c>
      <c r="D19" s="20">
        <v>1</v>
      </c>
      <c r="E19" s="20">
        <v>3</v>
      </c>
      <c r="F19" s="20">
        <v>1</v>
      </c>
      <c r="G19" s="20">
        <v>2</v>
      </c>
      <c r="H19" s="20">
        <v>3</v>
      </c>
      <c r="I19" s="20">
        <v>0</v>
      </c>
      <c r="J19" s="20">
        <v>8</v>
      </c>
      <c r="K19" s="20">
        <v>2</v>
      </c>
      <c r="L19" s="6">
        <f t="shared" si="0"/>
        <v>20</v>
      </c>
      <c r="M19" s="115"/>
      <c r="N19" s="29">
        <v>15</v>
      </c>
      <c r="O19" s="52"/>
      <c r="P19" s="19">
        <v>0.37</v>
      </c>
      <c r="Q19" s="19">
        <v>0.44500000000000001</v>
      </c>
      <c r="R19" s="19">
        <v>0.36599999999999999</v>
      </c>
      <c r="S19" s="19">
        <v>0.24</v>
      </c>
      <c r="T19" s="19">
        <v>0.35499999999999998</v>
      </c>
      <c r="U19" s="19">
        <v>0.35699999999999998</v>
      </c>
      <c r="V19" s="19">
        <v>0.105</v>
      </c>
      <c r="W19" s="19">
        <v>0.46200000000000002</v>
      </c>
      <c r="X19" s="19">
        <v>0.19</v>
      </c>
    </row>
    <row r="20" spans="1:28" x14ac:dyDescent="0.35">
      <c r="A20" s="21">
        <v>59</v>
      </c>
      <c r="B20" s="9" t="s">
        <v>28</v>
      </c>
      <c r="C20" s="20">
        <v>0</v>
      </c>
      <c r="D20" s="20">
        <v>1</v>
      </c>
      <c r="E20" s="20">
        <v>3</v>
      </c>
      <c r="F20" s="20">
        <v>1</v>
      </c>
      <c r="G20" s="20">
        <v>2</v>
      </c>
      <c r="H20" s="20">
        <v>3</v>
      </c>
      <c r="I20" s="20">
        <v>0</v>
      </c>
      <c r="J20" s="20">
        <v>8</v>
      </c>
      <c r="K20" s="20">
        <v>2</v>
      </c>
      <c r="L20" s="6">
        <f t="shared" si="0"/>
        <v>20</v>
      </c>
      <c r="M20" s="115"/>
      <c r="N20" s="30">
        <v>16</v>
      </c>
      <c r="O20" s="53"/>
      <c r="P20" s="8" t="s">
        <v>188</v>
      </c>
      <c r="Q20" s="8" t="s">
        <v>188</v>
      </c>
      <c r="R20" s="8" t="s">
        <v>188</v>
      </c>
      <c r="S20" s="8" t="s">
        <v>193</v>
      </c>
      <c r="T20" s="8" t="s">
        <v>188</v>
      </c>
      <c r="U20" s="8" t="s">
        <v>188</v>
      </c>
      <c r="V20" s="8" t="s">
        <v>193</v>
      </c>
      <c r="W20" s="8" t="s">
        <v>188</v>
      </c>
      <c r="X20" s="8" t="s">
        <v>193</v>
      </c>
    </row>
    <row r="21" spans="1:28" x14ac:dyDescent="0.35">
      <c r="A21" s="21">
        <v>60</v>
      </c>
      <c r="B21" s="9" t="s">
        <v>29</v>
      </c>
      <c r="C21" s="20">
        <v>1</v>
      </c>
      <c r="D21" s="20">
        <v>0</v>
      </c>
      <c r="E21" s="20">
        <v>6</v>
      </c>
      <c r="F21" s="20">
        <v>1</v>
      </c>
      <c r="G21" s="20">
        <v>3</v>
      </c>
      <c r="H21" s="20">
        <v>3</v>
      </c>
      <c r="I21" s="20">
        <v>0</v>
      </c>
      <c r="J21" s="20">
        <v>8</v>
      </c>
      <c r="K21" s="20">
        <v>0</v>
      </c>
      <c r="L21" s="6">
        <f t="shared" si="0"/>
        <v>22</v>
      </c>
      <c r="M21" s="115"/>
      <c r="N21" s="29">
        <v>17</v>
      </c>
      <c r="O21" s="23"/>
    </row>
    <row r="22" spans="1:28" x14ac:dyDescent="0.35">
      <c r="A22" s="21">
        <v>61</v>
      </c>
      <c r="B22" s="9" t="s">
        <v>30</v>
      </c>
      <c r="C22" s="20">
        <v>1</v>
      </c>
      <c r="D22" s="20">
        <v>2</v>
      </c>
      <c r="E22" s="20">
        <v>3</v>
      </c>
      <c r="F22" s="20">
        <v>0</v>
      </c>
      <c r="G22" s="20">
        <v>0</v>
      </c>
      <c r="H22" s="20">
        <v>2</v>
      </c>
      <c r="I22" s="20">
        <v>0</v>
      </c>
      <c r="J22" s="20">
        <v>8</v>
      </c>
      <c r="K22" s="20">
        <v>0</v>
      </c>
      <c r="L22" s="6">
        <f t="shared" si="0"/>
        <v>16</v>
      </c>
      <c r="M22" s="115"/>
      <c r="N22" s="30">
        <v>18</v>
      </c>
      <c r="O22" s="23"/>
    </row>
    <row r="23" spans="1:28" x14ac:dyDescent="0.35">
      <c r="A23" s="21">
        <v>62</v>
      </c>
      <c r="B23" s="9" t="s">
        <v>31</v>
      </c>
      <c r="C23" s="20">
        <v>1</v>
      </c>
      <c r="D23" s="20">
        <v>1</v>
      </c>
      <c r="E23" s="20">
        <v>3</v>
      </c>
      <c r="F23" s="20">
        <v>0</v>
      </c>
      <c r="G23" s="20">
        <v>2</v>
      </c>
      <c r="H23" s="20">
        <v>3</v>
      </c>
      <c r="I23" s="20">
        <v>0</v>
      </c>
      <c r="J23" s="20">
        <v>8</v>
      </c>
      <c r="K23" s="20">
        <v>2</v>
      </c>
      <c r="L23" s="6">
        <f t="shared" si="0"/>
        <v>20</v>
      </c>
      <c r="M23" s="115"/>
      <c r="N23" s="29">
        <v>19</v>
      </c>
      <c r="O23" s="23"/>
      <c r="Q23" s="129" t="s">
        <v>330</v>
      </c>
      <c r="R23" s="129"/>
      <c r="X23" s="87" t="s">
        <v>277</v>
      </c>
      <c r="Y23" t="s">
        <v>278</v>
      </c>
      <c r="Z23" t="s">
        <v>281</v>
      </c>
      <c r="AB23" s="87" t="s">
        <v>325</v>
      </c>
    </row>
    <row r="24" spans="1:28" x14ac:dyDescent="0.35">
      <c r="A24" s="21">
        <v>65</v>
      </c>
      <c r="B24" s="9" t="s">
        <v>32</v>
      </c>
      <c r="C24" s="20">
        <v>1</v>
      </c>
      <c r="D24" s="20">
        <v>1</v>
      </c>
      <c r="E24" s="20">
        <v>3</v>
      </c>
      <c r="F24" s="20">
        <v>1</v>
      </c>
      <c r="G24" s="20">
        <v>1</v>
      </c>
      <c r="H24" s="20">
        <v>3</v>
      </c>
      <c r="I24" s="20">
        <v>0</v>
      </c>
      <c r="J24" s="20">
        <v>8</v>
      </c>
      <c r="K24" s="20">
        <v>0</v>
      </c>
      <c r="L24" s="6">
        <f t="shared" si="0"/>
        <v>18</v>
      </c>
      <c r="M24" s="115"/>
      <c r="N24" s="30">
        <v>20</v>
      </c>
      <c r="O24" s="23"/>
      <c r="Q24" s="58" t="s">
        <v>276</v>
      </c>
      <c r="R24" s="58">
        <f>5*125</f>
        <v>625</v>
      </c>
      <c r="S24" s="58">
        <f>COUNTIFS(C5:D129,"&gt;0")</f>
        <v>176</v>
      </c>
      <c r="T24" s="58">
        <f>COUNTIFS(H5:H129,"&gt;0")</f>
        <v>99</v>
      </c>
      <c r="U24" s="58">
        <f>COUNTIFS(K5:K129,"&gt;0")</f>
        <v>37</v>
      </c>
      <c r="V24" s="58">
        <v>67</v>
      </c>
      <c r="W24" s="58">
        <f>SUM(S24:V24)</f>
        <v>379</v>
      </c>
      <c r="X24" s="63">
        <f>(W24/R24)*100%</f>
        <v>0.60640000000000005</v>
      </c>
      <c r="Y24" s="64">
        <f>100%-X24</f>
        <v>0.39359999999999995</v>
      </c>
      <c r="Z24" s="59">
        <f>(W24/R28)*100</f>
        <v>27.563636363636363</v>
      </c>
      <c r="AA24" s="63">
        <f>(W24/R28)*100%</f>
        <v>0.27563636363636362</v>
      </c>
      <c r="AB24" s="86">
        <f>(W24/816)*100%</f>
        <v>0.46446078431372551</v>
      </c>
    </row>
    <row r="25" spans="1:28" x14ac:dyDescent="0.35">
      <c r="A25" s="21">
        <v>64</v>
      </c>
      <c r="B25" s="9" t="s">
        <v>33</v>
      </c>
      <c r="C25" s="20">
        <v>0</v>
      </c>
      <c r="D25" s="20">
        <v>1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1</v>
      </c>
      <c r="K25" s="20">
        <v>0</v>
      </c>
      <c r="L25" s="6">
        <f t="shared" si="0"/>
        <v>2</v>
      </c>
      <c r="M25" s="115"/>
      <c r="N25" s="29">
        <v>21</v>
      </c>
      <c r="O25" s="23"/>
      <c r="Q25" s="58" t="s">
        <v>264</v>
      </c>
      <c r="R25" s="58">
        <f>3*125</f>
        <v>375</v>
      </c>
      <c r="S25" s="58">
        <f>COUNTIFS(E5:E129,"&gt;0")</f>
        <v>92</v>
      </c>
      <c r="T25" s="58">
        <f>COUNTIFS(I5:I129,"&gt;0")</f>
        <v>31</v>
      </c>
      <c r="U25" s="58">
        <f>COUNTIFS(J5:J129,"&gt;0")</f>
        <v>97</v>
      </c>
      <c r="V25" s="58"/>
      <c r="W25" s="58">
        <f>SUM(S25:U25)</f>
        <v>220</v>
      </c>
      <c r="X25" s="63">
        <f>(W25/R25)*100%</f>
        <v>0.58666666666666667</v>
      </c>
      <c r="Y25" s="64">
        <f>100%-X25</f>
        <v>0.41333333333333333</v>
      </c>
      <c r="Z25" s="65">
        <f>(W25/R28)*100</f>
        <v>16</v>
      </c>
      <c r="AA25" s="63">
        <f>(W25/R28)*100%</f>
        <v>0.16</v>
      </c>
      <c r="AB25" s="86">
        <f>(W25/816)*100%</f>
        <v>0.26960784313725489</v>
      </c>
    </row>
    <row r="26" spans="1:28" x14ac:dyDescent="0.35">
      <c r="A26" s="21">
        <v>66</v>
      </c>
      <c r="B26" s="9" t="s">
        <v>34</v>
      </c>
      <c r="C26" s="20">
        <v>1</v>
      </c>
      <c r="D26" s="20">
        <v>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3</v>
      </c>
      <c r="K26" s="20">
        <v>0</v>
      </c>
      <c r="L26" s="6">
        <f t="shared" si="0"/>
        <v>5</v>
      </c>
      <c r="M26" s="115"/>
      <c r="N26" s="30">
        <v>22</v>
      </c>
      <c r="O26" s="23"/>
      <c r="Q26" s="58" t="s">
        <v>275</v>
      </c>
      <c r="R26" s="58">
        <f>3*125</f>
        <v>375</v>
      </c>
      <c r="S26" s="58">
        <f>COUNTIFS(F5:F129,"&gt;0")</f>
        <v>54</v>
      </c>
      <c r="T26" s="58">
        <f>COUNTIFS(G5:G129,"&gt;0")</f>
        <v>84</v>
      </c>
      <c r="U26" s="58">
        <v>79</v>
      </c>
      <c r="V26" s="58"/>
      <c r="W26" s="58">
        <f>SUM(S26:U26)</f>
        <v>217</v>
      </c>
      <c r="X26" s="63">
        <f>(W26/R26)*100%</f>
        <v>0.57866666666666666</v>
      </c>
      <c r="Y26" s="64">
        <f>100%-X26</f>
        <v>0.42133333333333334</v>
      </c>
      <c r="Z26" s="59">
        <f>(W26/R28)*100</f>
        <v>15.781818181818183</v>
      </c>
      <c r="AA26" s="63">
        <f>(W26/R28)*100%</f>
        <v>0.15781818181818183</v>
      </c>
      <c r="AB26" s="86">
        <f>(W26/816)*100%</f>
        <v>0.26593137254901961</v>
      </c>
    </row>
    <row r="27" spans="1:28" x14ac:dyDescent="0.35">
      <c r="A27" s="21">
        <v>67</v>
      </c>
      <c r="B27" s="9" t="s">
        <v>35</v>
      </c>
      <c r="C27" s="20">
        <v>0</v>
      </c>
      <c r="D27" s="20">
        <v>0</v>
      </c>
      <c r="E27" s="20">
        <v>1</v>
      </c>
      <c r="F27" s="20">
        <v>0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6">
        <f t="shared" si="0"/>
        <v>2</v>
      </c>
      <c r="M27" s="116"/>
      <c r="N27" s="29">
        <v>23</v>
      </c>
      <c r="O27" s="23"/>
    </row>
    <row r="28" spans="1:28" x14ac:dyDescent="0.35">
      <c r="A28" s="21">
        <v>68</v>
      </c>
      <c r="B28" s="10" t="s">
        <v>36</v>
      </c>
      <c r="C28" s="20">
        <v>1</v>
      </c>
      <c r="D28" s="20">
        <v>2</v>
      </c>
      <c r="E28" s="20">
        <v>6</v>
      </c>
      <c r="F28" s="20">
        <v>2</v>
      </c>
      <c r="G28" s="20">
        <v>2</v>
      </c>
      <c r="H28" s="20">
        <v>4</v>
      </c>
      <c r="I28" s="20">
        <v>0</v>
      </c>
      <c r="J28" s="20">
        <v>5</v>
      </c>
      <c r="K28" s="20">
        <v>0</v>
      </c>
      <c r="L28" s="6">
        <f t="shared" si="0"/>
        <v>22</v>
      </c>
      <c r="M28" s="117" t="s">
        <v>343</v>
      </c>
      <c r="N28" s="30">
        <v>24</v>
      </c>
      <c r="O28" s="23"/>
      <c r="R28" s="44">
        <f>SUM(R24:R26)</f>
        <v>1375</v>
      </c>
      <c r="S28" s="66"/>
      <c r="T28" s="66"/>
      <c r="U28" s="66"/>
      <c r="V28" s="66"/>
      <c r="W28" s="44">
        <f>SUM(W24:W26)</f>
        <v>816</v>
      </c>
      <c r="X28" s="66"/>
      <c r="Y28" s="66"/>
      <c r="Z28" s="67">
        <f>SUM(Z24:Z26)</f>
        <v>59.345454545454544</v>
      </c>
      <c r="AA28" s="66"/>
      <c r="AB28" s="68">
        <f>SUM(AB24:AB26)</f>
        <v>1</v>
      </c>
    </row>
    <row r="29" spans="1:28" x14ac:dyDescent="0.35">
      <c r="A29" s="21">
        <v>69</v>
      </c>
      <c r="B29" s="10" t="s">
        <v>37</v>
      </c>
      <c r="C29" s="20">
        <v>0</v>
      </c>
      <c r="D29" s="20">
        <v>1</v>
      </c>
      <c r="E29" s="20">
        <v>3</v>
      </c>
      <c r="F29" s="20">
        <v>0</v>
      </c>
      <c r="G29" s="20">
        <v>3</v>
      </c>
      <c r="H29" s="20">
        <v>1</v>
      </c>
      <c r="I29" s="20">
        <v>0</v>
      </c>
      <c r="J29" s="20">
        <v>2</v>
      </c>
      <c r="K29" s="20">
        <v>0</v>
      </c>
      <c r="L29" s="6">
        <f t="shared" si="0"/>
        <v>10</v>
      </c>
      <c r="M29" s="118"/>
      <c r="N29" s="29">
        <v>25</v>
      </c>
      <c r="O29" s="23"/>
    </row>
    <row r="30" spans="1:28" x14ac:dyDescent="0.35">
      <c r="A30" s="21">
        <v>70</v>
      </c>
      <c r="B30" s="10" t="s">
        <v>38</v>
      </c>
      <c r="C30" s="20">
        <v>1</v>
      </c>
      <c r="D30" s="20">
        <v>2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6">
        <f t="shared" si="0"/>
        <v>3</v>
      </c>
      <c r="M30" s="118"/>
      <c r="N30" s="30">
        <v>26</v>
      </c>
      <c r="O30" s="23"/>
    </row>
    <row r="31" spans="1:28" x14ac:dyDescent="0.35">
      <c r="A31" s="21">
        <v>71</v>
      </c>
      <c r="B31" s="10" t="s">
        <v>39</v>
      </c>
      <c r="C31" s="20">
        <v>1</v>
      </c>
      <c r="D31" s="20">
        <v>1</v>
      </c>
      <c r="E31" s="20">
        <v>6</v>
      </c>
      <c r="F31" s="20">
        <v>1</v>
      </c>
      <c r="G31" s="20">
        <v>1</v>
      </c>
      <c r="H31" s="20">
        <v>6</v>
      </c>
      <c r="I31" s="20">
        <v>0</v>
      </c>
      <c r="J31" s="20">
        <v>2</v>
      </c>
      <c r="K31" s="20">
        <v>0</v>
      </c>
      <c r="L31" s="6">
        <f t="shared" si="0"/>
        <v>18</v>
      </c>
      <c r="M31" s="118"/>
      <c r="N31" s="29">
        <v>27</v>
      </c>
      <c r="O31" s="23"/>
      <c r="Q31" s="129" t="s">
        <v>331</v>
      </c>
      <c r="R31" s="129"/>
      <c r="W31" s="45" t="s">
        <v>324</v>
      </c>
      <c r="X31" s="45" t="s">
        <v>325</v>
      </c>
    </row>
    <row r="32" spans="1:28" x14ac:dyDescent="0.35">
      <c r="A32" s="21">
        <v>72</v>
      </c>
      <c r="B32" s="10" t="s">
        <v>40</v>
      </c>
      <c r="C32" s="20">
        <v>1</v>
      </c>
      <c r="D32" s="20">
        <v>1</v>
      </c>
      <c r="E32" s="20">
        <v>6</v>
      </c>
      <c r="F32" s="20">
        <v>0</v>
      </c>
      <c r="G32" s="20">
        <v>1</v>
      </c>
      <c r="H32" s="20">
        <v>6</v>
      </c>
      <c r="I32" s="20">
        <v>0</v>
      </c>
      <c r="J32" s="20">
        <v>2</v>
      </c>
      <c r="K32" s="20">
        <v>0</v>
      </c>
      <c r="L32" s="6">
        <f t="shared" si="0"/>
        <v>17</v>
      </c>
      <c r="M32" s="118"/>
      <c r="N32" s="30">
        <v>28</v>
      </c>
      <c r="O32" s="23"/>
      <c r="Q32" s="58" t="s">
        <v>318</v>
      </c>
      <c r="R32" s="58">
        <f>5*125</f>
        <v>625</v>
      </c>
      <c r="S32" s="58">
        <f>COUNTIFS(C5:D129,"&gt;0")</f>
        <v>176</v>
      </c>
      <c r="T32" s="58">
        <f>COUNTIFS(J5:K129,"&gt;0")</f>
        <v>134</v>
      </c>
      <c r="U32" s="58">
        <v>79</v>
      </c>
      <c r="V32" s="58">
        <f>SUM(S32:U32)</f>
        <v>389</v>
      </c>
      <c r="W32" s="86">
        <f>(V32/R32)*100%</f>
        <v>0.62239999999999995</v>
      </c>
      <c r="X32" s="90">
        <f>(V32/V36)*100%</f>
        <v>0.47671568627450983</v>
      </c>
    </row>
    <row r="33" spans="1:25" x14ac:dyDescent="0.35">
      <c r="A33" s="21">
        <v>73</v>
      </c>
      <c r="B33" s="10" t="s">
        <v>41</v>
      </c>
      <c r="C33" s="20">
        <v>1</v>
      </c>
      <c r="D33" s="20">
        <v>1</v>
      </c>
      <c r="E33" s="20">
        <v>6</v>
      </c>
      <c r="F33" s="20">
        <v>0</v>
      </c>
      <c r="G33" s="20">
        <v>3</v>
      </c>
      <c r="H33" s="20">
        <v>4</v>
      </c>
      <c r="I33" s="20">
        <v>0</v>
      </c>
      <c r="J33" s="20">
        <v>4</v>
      </c>
      <c r="K33" s="20">
        <v>0</v>
      </c>
      <c r="L33" s="6">
        <f t="shared" si="0"/>
        <v>19</v>
      </c>
      <c r="M33" s="118"/>
      <c r="N33" s="29">
        <v>29</v>
      </c>
      <c r="O33" s="23"/>
      <c r="Q33" s="58" t="s">
        <v>319</v>
      </c>
      <c r="R33" s="58">
        <f>3*125</f>
        <v>375</v>
      </c>
      <c r="S33" s="58">
        <f>COUNTIFS(E5:F129,"&gt;0")</f>
        <v>146</v>
      </c>
      <c r="T33" s="58">
        <v>67</v>
      </c>
      <c r="U33" s="58"/>
      <c r="V33" s="58">
        <f>SUM(S33:T33)</f>
        <v>213</v>
      </c>
      <c r="W33" s="86">
        <f>(V33/R33)*100%</f>
        <v>0.56799999999999995</v>
      </c>
      <c r="X33" s="90">
        <f>(V33/V36)*100%</f>
        <v>0.2610294117647059</v>
      </c>
    </row>
    <row r="34" spans="1:25" x14ac:dyDescent="0.35">
      <c r="A34" s="21">
        <v>74</v>
      </c>
      <c r="B34" s="10" t="s">
        <v>42</v>
      </c>
      <c r="C34" s="20">
        <v>1</v>
      </c>
      <c r="D34" s="20">
        <v>1</v>
      </c>
      <c r="E34" s="20">
        <v>6</v>
      </c>
      <c r="F34" s="20">
        <v>1</v>
      </c>
      <c r="G34" s="20">
        <v>3</v>
      </c>
      <c r="H34" s="20">
        <v>3</v>
      </c>
      <c r="I34" s="20">
        <v>0</v>
      </c>
      <c r="J34" s="20">
        <v>5</v>
      </c>
      <c r="K34" s="20">
        <v>0</v>
      </c>
      <c r="L34" s="6">
        <f t="shared" si="0"/>
        <v>20</v>
      </c>
      <c r="M34" s="118"/>
      <c r="N34" s="30">
        <v>30</v>
      </c>
      <c r="O34" s="23"/>
      <c r="Q34" s="58" t="s">
        <v>320</v>
      </c>
      <c r="R34" s="58">
        <f>3*125</f>
        <v>375</v>
      </c>
      <c r="S34" s="58">
        <f>COUNTIFS(G5:I129,"&gt;0")</f>
        <v>214</v>
      </c>
      <c r="T34" s="58"/>
      <c r="U34" s="58"/>
      <c r="V34" s="58">
        <v>214</v>
      </c>
      <c r="W34" s="86">
        <f>(V34/R34)*100%</f>
        <v>0.57066666666666666</v>
      </c>
      <c r="X34" s="90">
        <f>(V34/V36)*100%</f>
        <v>0.26225490196078433</v>
      </c>
    </row>
    <row r="35" spans="1:25" x14ac:dyDescent="0.35">
      <c r="A35" s="21">
        <v>75</v>
      </c>
      <c r="B35" s="10" t="s">
        <v>43</v>
      </c>
      <c r="C35" s="20">
        <v>1</v>
      </c>
      <c r="D35" s="20">
        <v>1</v>
      </c>
      <c r="E35" s="20">
        <v>6</v>
      </c>
      <c r="F35" s="20">
        <v>0</v>
      </c>
      <c r="G35" s="20">
        <v>3</v>
      </c>
      <c r="H35" s="20">
        <v>4</v>
      </c>
      <c r="I35" s="20">
        <v>1</v>
      </c>
      <c r="J35" s="20">
        <v>3</v>
      </c>
      <c r="K35" s="20">
        <v>0</v>
      </c>
      <c r="L35" s="6">
        <f t="shared" si="0"/>
        <v>19</v>
      </c>
      <c r="M35" s="118"/>
      <c r="N35" s="29">
        <v>31</v>
      </c>
      <c r="O35" s="23"/>
      <c r="X35" s="43"/>
    </row>
    <row r="36" spans="1:25" x14ac:dyDescent="0.35">
      <c r="A36" s="21">
        <v>76</v>
      </c>
      <c r="B36" s="10" t="s">
        <v>44</v>
      </c>
      <c r="C36" s="20">
        <v>0</v>
      </c>
      <c r="D36" s="20">
        <v>0</v>
      </c>
      <c r="E36" s="20">
        <v>2</v>
      </c>
      <c r="F36" s="20">
        <v>0</v>
      </c>
      <c r="G36" s="20">
        <v>1</v>
      </c>
      <c r="H36" s="20">
        <v>5</v>
      </c>
      <c r="I36" s="20">
        <v>0</v>
      </c>
      <c r="J36" s="20">
        <v>2</v>
      </c>
      <c r="K36" s="20">
        <v>0</v>
      </c>
      <c r="L36" s="6">
        <f t="shared" si="0"/>
        <v>10</v>
      </c>
      <c r="M36" s="118"/>
      <c r="N36" s="30">
        <v>32</v>
      </c>
      <c r="O36" s="23"/>
      <c r="R36" s="44">
        <f>SUM(R32:R34)</f>
        <v>1375</v>
      </c>
      <c r="V36">
        <f>SUM(V32:V34)</f>
        <v>816</v>
      </c>
      <c r="X36" s="89">
        <f>SUM(X32:X34)</f>
        <v>1</v>
      </c>
    </row>
    <row r="37" spans="1:25" x14ac:dyDescent="0.35">
      <c r="A37" s="21">
        <v>78</v>
      </c>
      <c r="B37" s="10" t="s">
        <v>45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1</v>
      </c>
      <c r="I37" s="20">
        <v>0</v>
      </c>
      <c r="J37" s="20">
        <v>0</v>
      </c>
      <c r="K37" s="20">
        <v>0</v>
      </c>
      <c r="L37" s="6">
        <f t="shared" si="0"/>
        <v>1</v>
      </c>
      <c r="M37" s="118"/>
      <c r="N37" s="29">
        <v>33</v>
      </c>
      <c r="O37" s="23"/>
    </row>
    <row r="38" spans="1:25" x14ac:dyDescent="0.35">
      <c r="A38" s="21">
        <v>79</v>
      </c>
      <c r="B38" s="10" t="s">
        <v>46</v>
      </c>
      <c r="C38" s="20">
        <v>0</v>
      </c>
      <c r="D38" s="20">
        <v>1</v>
      </c>
      <c r="E38" s="20">
        <v>0</v>
      </c>
      <c r="F38" s="20">
        <v>0</v>
      </c>
      <c r="G38" s="20">
        <v>0</v>
      </c>
      <c r="H38" s="20">
        <v>1</v>
      </c>
      <c r="I38" s="20">
        <v>0</v>
      </c>
      <c r="J38" s="20">
        <v>0</v>
      </c>
      <c r="K38" s="20">
        <v>0</v>
      </c>
      <c r="L38" s="6">
        <f t="shared" si="0"/>
        <v>2</v>
      </c>
      <c r="M38" s="118"/>
      <c r="N38" s="30">
        <v>34</v>
      </c>
      <c r="O38" s="23"/>
    </row>
    <row r="39" spans="1:25" x14ac:dyDescent="0.35">
      <c r="A39" s="21">
        <v>82</v>
      </c>
      <c r="B39" s="10" t="s">
        <v>47</v>
      </c>
      <c r="C39" s="20">
        <v>1</v>
      </c>
      <c r="D39" s="20">
        <v>1</v>
      </c>
      <c r="E39" s="20">
        <v>6</v>
      </c>
      <c r="F39" s="20">
        <v>1</v>
      </c>
      <c r="G39" s="20">
        <v>3</v>
      </c>
      <c r="H39" s="20">
        <v>4</v>
      </c>
      <c r="I39" s="20">
        <v>0</v>
      </c>
      <c r="J39" s="20">
        <v>3</v>
      </c>
      <c r="K39" s="20">
        <v>0</v>
      </c>
      <c r="L39" s="6">
        <f t="shared" si="0"/>
        <v>19</v>
      </c>
      <c r="M39" s="118"/>
      <c r="N39" s="29">
        <v>35</v>
      </c>
      <c r="O39" s="23"/>
      <c r="Q39" s="128" t="s">
        <v>332</v>
      </c>
      <c r="R39" s="128"/>
      <c r="X39" s="45" t="s">
        <v>335</v>
      </c>
      <c r="Y39" s="45" t="s">
        <v>325</v>
      </c>
    </row>
    <row r="40" spans="1:25" x14ac:dyDescent="0.35">
      <c r="A40" s="21">
        <v>83</v>
      </c>
      <c r="B40" s="10" t="s">
        <v>48</v>
      </c>
      <c r="C40" s="20">
        <v>1</v>
      </c>
      <c r="D40" s="20">
        <v>2</v>
      </c>
      <c r="E40" s="20">
        <v>4</v>
      </c>
      <c r="F40" s="20">
        <v>1</v>
      </c>
      <c r="G40" s="20">
        <v>3</v>
      </c>
      <c r="H40" s="20">
        <v>4</v>
      </c>
      <c r="I40" s="20">
        <v>0</v>
      </c>
      <c r="J40" s="20">
        <v>2</v>
      </c>
      <c r="K40" s="20">
        <v>0</v>
      </c>
      <c r="L40" s="6">
        <f t="shared" si="0"/>
        <v>17</v>
      </c>
      <c r="M40" s="119"/>
      <c r="N40" s="30">
        <v>36</v>
      </c>
      <c r="O40" s="23"/>
      <c r="Q40" t="s">
        <v>333</v>
      </c>
      <c r="R40">
        <v>625</v>
      </c>
      <c r="S40">
        <f>COUNTIFS(C5:C129,"&gt;0")</f>
        <v>82</v>
      </c>
      <c r="T40">
        <f>COUNTIFS(E5:E129,"&gt;0")</f>
        <v>92</v>
      </c>
      <c r="U40">
        <f>COUNTIFS(G5:G129,"&gt;0")</f>
        <v>84</v>
      </c>
      <c r="V40">
        <f>COUNTIFS(J5:K129,"&gt;0")</f>
        <v>134</v>
      </c>
      <c r="W40">
        <f>SUM(S40:V40)</f>
        <v>392</v>
      </c>
      <c r="X40" s="84">
        <f>(W40/R40)*100%</f>
        <v>0.62719999999999998</v>
      </c>
      <c r="Y40" s="84">
        <f>(W40/816)*100%</f>
        <v>0.48039215686274511</v>
      </c>
    </row>
    <row r="41" spans="1:25" x14ac:dyDescent="0.35">
      <c r="A41" s="21">
        <v>84</v>
      </c>
      <c r="B41" s="12" t="s">
        <v>49</v>
      </c>
      <c r="C41" s="20">
        <v>1</v>
      </c>
      <c r="D41" s="20">
        <v>1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6">
        <f t="shared" si="0"/>
        <v>2</v>
      </c>
      <c r="M41" s="96" t="s">
        <v>344</v>
      </c>
      <c r="N41" s="30">
        <v>37</v>
      </c>
      <c r="O41" s="23"/>
      <c r="Q41" t="s">
        <v>320</v>
      </c>
      <c r="R41">
        <v>375</v>
      </c>
      <c r="S41">
        <f>COUNTIFS(H5:H129,"&gt;0")</f>
        <v>99</v>
      </c>
      <c r="T41">
        <v>146</v>
      </c>
      <c r="W41">
        <f>SUM(S41:V41)</f>
        <v>245</v>
      </c>
      <c r="X41" s="84">
        <f>(W41/R41)*100%</f>
        <v>0.65333333333333332</v>
      </c>
      <c r="Y41" s="84">
        <f>(W41/816)*100%</f>
        <v>0.30024509803921567</v>
      </c>
    </row>
    <row r="42" spans="1:25" x14ac:dyDescent="0.35">
      <c r="A42" s="21">
        <v>85</v>
      </c>
      <c r="B42" s="12" t="s">
        <v>50</v>
      </c>
      <c r="C42" s="20">
        <v>1</v>
      </c>
      <c r="D42" s="20">
        <v>0</v>
      </c>
      <c r="E42" s="20">
        <v>2</v>
      </c>
      <c r="F42" s="20">
        <v>1</v>
      </c>
      <c r="G42" s="20">
        <v>2</v>
      </c>
      <c r="H42" s="20">
        <v>6</v>
      </c>
      <c r="I42" s="20">
        <v>0</v>
      </c>
      <c r="J42" s="20">
        <v>8</v>
      </c>
      <c r="K42" s="20">
        <v>1</v>
      </c>
      <c r="L42" s="6">
        <f t="shared" si="0"/>
        <v>21</v>
      </c>
      <c r="M42" s="97"/>
      <c r="N42" s="29">
        <v>38</v>
      </c>
      <c r="O42" s="23"/>
      <c r="Q42" t="s">
        <v>334</v>
      </c>
      <c r="R42">
        <v>375</v>
      </c>
      <c r="S42">
        <f>COUNTIFS(D5:D129,"&gt;0")</f>
        <v>94</v>
      </c>
      <c r="T42">
        <f>COUNTIFS(F5:F129,"&gt;0")</f>
        <v>54</v>
      </c>
      <c r="U42">
        <f>COUNTIFS(I5:I129,"&gt;0")</f>
        <v>31</v>
      </c>
      <c r="W42">
        <f>SUM(S42:V42)</f>
        <v>179</v>
      </c>
      <c r="X42" s="84">
        <f>(W42/R42)*100%</f>
        <v>0.47733333333333333</v>
      </c>
      <c r="Y42" s="84">
        <f>(W42/816)*100%</f>
        <v>0.21936274509803921</v>
      </c>
    </row>
    <row r="43" spans="1:25" x14ac:dyDescent="0.35">
      <c r="A43" s="21">
        <v>86</v>
      </c>
      <c r="B43" s="12" t="s">
        <v>51</v>
      </c>
      <c r="C43" s="20">
        <v>1</v>
      </c>
      <c r="D43" s="20">
        <v>1</v>
      </c>
      <c r="E43" s="20">
        <v>3</v>
      </c>
      <c r="F43" s="20">
        <v>1</v>
      </c>
      <c r="G43" s="20">
        <v>2</v>
      </c>
      <c r="H43" s="20">
        <v>6</v>
      </c>
      <c r="I43" s="20">
        <v>0</v>
      </c>
      <c r="J43" s="20">
        <v>7</v>
      </c>
      <c r="K43" s="20">
        <v>1</v>
      </c>
      <c r="L43" s="6">
        <f t="shared" si="0"/>
        <v>22</v>
      </c>
      <c r="M43" s="97"/>
      <c r="N43" s="30">
        <v>39</v>
      </c>
      <c r="O43" s="23"/>
    </row>
    <row r="44" spans="1:25" x14ac:dyDescent="0.35">
      <c r="A44" s="21">
        <v>87</v>
      </c>
      <c r="B44" s="12" t="s">
        <v>52</v>
      </c>
      <c r="C44" s="20">
        <v>0</v>
      </c>
      <c r="D44" s="20">
        <v>0</v>
      </c>
      <c r="E44" s="20">
        <v>0</v>
      </c>
      <c r="F44" s="20">
        <v>0</v>
      </c>
      <c r="G44" s="20">
        <v>2</v>
      </c>
      <c r="H44" s="20">
        <v>0</v>
      </c>
      <c r="I44" s="20">
        <v>0</v>
      </c>
      <c r="J44" s="20">
        <v>0</v>
      </c>
      <c r="K44" s="20">
        <v>0</v>
      </c>
      <c r="L44" s="6">
        <f t="shared" si="0"/>
        <v>2</v>
      </c>
      <c r="M44" s="97"/>
      <c r="N44" s="30">
        <v>40</v>
      </c>
      <c r="O44" s="23"/>
      <c r="R44" s="85">
        <f>SUM(R40:R42)</f>
        <v>1375</v>
      </c>
      <c r="W44" s="85">
        <f>SUM(W40:W42)</f>
        <v>816</v>
      </c>
      <c r="Y44" s="88">
        <f>SUM(Y40:Y42)</f>
        <v>1</v>
      </c>
    </row>
    <row r="45" spans="1:25" x14ac:dyDescent="0.35">
      <c r="A45" s="21">
        <v>88</v>
      </c>
      <c r="B45" s="12" t="s">
        <v>53</v>
      </c>
      <c r="C45" s="20">
        <v>1</v>
      </c>
      <c r="D45" s="20">
        <v>1</v>
      </c>
      <c r="E45" s="20">
        <v>2</v>
      </c>
      <c r="F45" s="20">
        <v>2</v>
      </c>
      <c r="G45" s="20">
        <v>4</v>
      </c>
      <c r="H45" s="20">
        <v>7</v>
      </c>
      <c r="I45" s="20">
        <v>0</v>
      </c>
      <c r="J45" s="20">
        <v>5</v>
      </c>
      <c r="K45" s="20">
        <v>1</v>
      </c>
      <c r="L45" s="6">
        <f t="shared" si="0"/>
        <v>23</v>
      </c>
      <c r="M45" s="97"/>
      <c r="N45" s="29">
        <v>41</v>
      </c>
      <c r="O45" s="23"/>
    </row>
    <row r="46" spans="1:25" x14ac:dyDescent="0.35">
      <c r="A46" s="21">
        <v>89</v>
      </c>
      <c r="B46" s="12" t="s">
        <v>54</v>
      </c>
      <c r="C46" s="20">
        <v>1</v>
      </c>
      <c r="D46" s="20">
        <v>0</v>
      </c>
      <c r="E46" s="20">
        <v>2</v>
      </c>
      <c r="F46" s="20">
        <v>1</v>
      </c>
      <c r="G46" s="20">
        <v>0</v>
      </c>
      <c r="H46" s="20">
        <v>2</v>
      </c>
      <c r="I46" s="20">
        <v>0</v>
      </c>
      <c r="J46" s="20">
        <v>3</v>
      </c>
      <c r="K46" s="20">
        <v>1</v>
      </c>
      <c r="L46" s="6">
        <f t="shared" si="0"/>
        <v>10</v>
      </c>
      <c r="M46" s="97"/>
      <c r="N46" s="30">
        <v>42</v>
      </c>
      <c r="O46" s="23"/>
    </row>
    <row r="47" spans="1:25" x14ac:dyDescent="0.35">
      <c r="A47" s="21">
        <v>90</v>
      </c>
      <c r="B47" s="12" t="s">
        <v>55</v>
      </c>
      <c r="C47" s="20">
        <v>1</v>
      </c>
      <c r="D47" s="20">
        <v>0</v>
      </c>
      <c r="E47" s="20">
        <v>2</v>
      </c>
      <c r="F47" s="20">
        <v>0</v>
      </c>
      <c r="G47" s="20">
        <v>0</v>
      </c>
      <c r="H47" s="20">
        <v>2</v>
      </c>
      <c r="I47" s="20">
        <v>0</v>
      </c>
      <c r="J47" s="20">
        <v>8</v>
      </c>
      <c r="K47" s="20">
        <v>0</v>
      </c>
      <c r="L47" s="6">
        <f t="shared" si="0"/>
        <v>13</v>
      </c>
      <c r="M47" s="97"/>
      <c r="N47" s="31">
        <v>1</v>
      </c>
      <c r="O47" s="23"/>
    </row>
    <row r="48" spans="1:25" x14ac:dyDescent="0.35">
      <c r="A48" s="21">
        <v>91</v>
      </c>
      <c r="B48" s="12" t="s">
        <v>56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6">
        <f t="shared" si="0"/>
        <v>0</v>
      </c>
      <c r="M48" s="97"/>
      <c r="N48" s="32">
        <v>2</v>
      </c>
      <c r="O48" s="23"/>
    </row>
    <row r="49" spans="1:18" x14ac:dyDescent="0.35">
      <c r="A49" s="21">
        <v>92</v>
      </c>
      <c r="B49" s="12" t="s">
        <v>57</v>
      </c>
      <c r="C49" s="20">
        <v>0</v>
      </c>
      <c r="D49" s="20">
        <v>1</v>
      </c>
      <c r="E49" s="20">
        <v>0</v>
      </c>
      <c r="F49" s="20">
        <v>0</v>
      </c>
      <c r="G49" s="20">
        <v>4</v>
      </c>
      <c r="H49" s="20">
        <v>0</v>
      </c>
      <c r="I49" s="20">
        <v>0</v>
      </c>
      <c r="J49" s="20">
        <v>0</v>
      </c>
      <c r="K49" s="20">
        <v>0</v>
      </c>
      <c r="L49" s="6">
        <f t="shared" si="0"/>
        <v>5</v>
      </c>
      <c r="M49" s="97"/>
      <c r="N49" s="31">
        <v>3</v>
      </c>
      <c r="O49" s="23"/>
    </row>
    <row r="50" spans="1:18" x14ac:dyDescent="0.35">
      <c r="A50" s="21">
        <v>93</v>
      </c>
      <c r="B50" s="12" t="s">
        <v>58</v>
      </c>
      <c r="C50" s="20">
        <v>0</v>
      </c>
      <c r="D50" s="20">
        <v>1</v>
      </c>
      <c r="E50" s="20">
        <v>2</v>
      </c>
      <c r="F50" s="20">
        <v>0</v>
      </c>
      <c r="G50" s="20">
        <v>1</v>
      </c>
      <c r="H50" s="20">
        <v>4</v>
      </c>
      <c r="I50" s="20">
        <v>0</v>
      </c>
      <c r="J50" s="20">
        <v>2</v>
      </c>
      <c r="K50" s="20">
        <v>0</v>
      </c>
      <c r="L50" s="6">
        <f t="shared" si="0"/>
        <v>10</v>
      </c>
      <c r="M50" s="97"/>
      <c r="N50" s="32">
        <v>4</v>
      </c>
      <c r="O50" s="23"/>
    </row>
    <row r="51" spans="1:18" x14ac:dyDescent="0.35">
      <c r="A51" s="21">
        <v>94</v>
      </c>
      <c r="B51" s="12" t="s">
        <v>59</v>
      </c>
      <c r="C51" s="20">
        <v>1</v>
      </c>
      <c r="D51" s="20">
        <v>1</v>
      </c>
      <c r="E51" s="20">
        <v>3</v>
      </c>
      <c r="F51" s="20">
        <v>1</v>
      </c>
      <c r="G51" s="20">
        <v>2</v>
      </c>
      <c r="H51" s="20">
        <v>5</v>
      </c>
      <c r="I51" s="20">
        <v>0</v>
      </c>
      <c r="J51" s="20">
        <v>3</v>
      </c>
      <c r="K51" s="20">
        <v>0</v>
      </c>
      <c r="L51" s="6">
        <f t="shared" si="0"/>
        <v>16</v>
      </c>
      <c r="M51" s="97"/>
      <c r="N51" s="31">
        <v>5</v>
      </c>
      <c r="O51" s="23"/>
    </row>
    <row r="52" spans="1:18" x14ac:dyDescent="0.35">
      <c r="A52" s="21">
        <v>95</v>
      </c>
      <c r="B52" s="12" t="s">
        <v>60</v>
      </c>
      <c r="C52" s="20">
        <v>1</v>
      </c>
      <c r="D52" s="20">
        <v>1</v>
      </c>
      <c r="E52" s="20">
        <v>0</v>
      </c>
      <c r="F52" s="20">
        <v>0</v>
      </c>
      <c r="G52" s="20">
        <v>1</v>
      </c>
      <c r="H52" s="20">
        <v>0</v>
      </c>
      <c r="I52" s="20">
        <v>0</v>
      </c>
      <c r="J52" s="20">
        <v>0</v>
      </c>
      <c r="K52" s="20">
        <v>0</v>
      </c>
      <c r="L52" s="6">
        <f t="shared" si="0"/>
        <v>3</v>
      </c>
      <c r="M52" s="97"/>
      <c r="N52" s="32">
        <v>6</v>
      </c>
      <c r="O52" s="23"/>
    </row>
    <row r="53" spans="1:18" x14ac:dyDescent="0.35">
      <c r="A53" s="21">
        <v>96</v>
      </c>
      <c r="B53" s="12" t="s">
        <v>61</v>
      </c>
      <c r="C53" s="20">
        <v>1</v>
      </c>
      <c r="D53" s="20">
        <v>2</v>
      </c>
      <c r="E53" s="20">
        <v>5</v>
      </c>
      <c r="F53" s="20">
        <v>1</v>
      </c>
      <c r="G53" s="20">
        <v>0</v>
      </c>
      <c r="H53" s="20">
        <v>3</v>
      </c>
      <c r="I53" s="20">
        <v>3</v>
      </c>
      <c r="J53" s="20">
        <v>8</v>
      </c>
      <c r="K53" s="20">
        <v>1</v>
      </c>
      <c r="L53" s="6">
        <f t="shared" si="0"/>
        <v>24</v>
      </c>
      <c r="M53" s="97"/>
      <c r="N53" s="31">
        <v>7</v>
      </c>
      <c r="O53" s="23"/>
      <c r="Q53" s="129" t="s">
        <v>330</v>
      </c>
      <c r="R53" s="129"/>
    </row>
    <row r="54" spans="1:18" x14ac:dyDescent="0.35">
      <c r="A54" s="21">
        <v>97</v>
      </c>
      <c r="B54" s="12" t="s">
        <v>62</v>
      </c>
      <c r="C54" s="20">
        <v>0</v>
      </c>
      <c r="D54" s="20">
        <v>1</v>
      </c>
      <c r="E54" s="20">
        <v>0</v>
      </c>
      <c r="F54" s="20">
        <v>0</v>
      </c>
      <c r="G54" s="20">
        <v>2</v>
      </c>
      <c r="H54" s="20">
        <v>0</v>
      </c>
      <c r="I54" s="20">
        <v>0</v>
      </c>
      <c r="J54" s="20">
        <v>0</v>
      </c>
      <c r="K54" s="20">
        <v>0</v>
      </c>
      <c r="L54" s="6">
        <f t="shared" si="0"/>
        <v>3</v>
      </c>
      <c r="M54" s="97"/>
      <c r="N54" s="32">
        <v>8</v>
      </c>
      <c r="O54" s="23"/>
      <c r="Q54" t="s">
        <v>339</v>
      </c>
      <c r="R54" s="84">
        <v>0.46446078431372551</v>
      </c>
    </row>
    <row r="55" spans="1:18" x14ac:dyDescent="0.35">
      <c r="A55" s="21">
        <v>98</v>
      </c>
      <c r="B55" s="12" t="s">
        <v>63</v>
      </c>
      <c r="C55" s="20">
        <v>2</v>
      </c>
      <c r="D55" s="20">
        <v>2</v>
      </c>
      <c r="E55" s="20">
        <v>2</v>
      </c>
      <c r="F55" s="20">
        <v>1</v>
      </c>
      <c r="G55" s="20">
        <v>2</v>
      </c>
      <c r="H55" s="20">
        <v>3</v>
      </c>
      <c r="I55" s="20">
        <v>0</v>
      </c>
      <c r="J55" s="20">
        <v>8</v>
      </c>
      <c r="K55" s="20">
        <v>0</v>
      </c>
      <c r="L55" s="6">
        <f t="shared" si="0"/>
        <v>20</v>
      </c>
      <c r="M55" s="97"/>
      <c r="N55" s="31">
        <v>9</v>
      </c>
      <c r="O55" s="23"/>
      <c r="Q55" t="s">
        <v>340</v>
      </c>
      <c r="R55" s="84">
        <v>0.26960784313725489</v>
      </c>
    </row>
    <row r="56" spans="1:18" x14ac:dyDescent="0.35">
      <c r="A56" s="21">
        <v>99</v>
      </c>
      <c r="B56" s="12" t="s">
        <v>64</v>
      </c>
      <c r="C56" s="20">
        <v>0</v>
      </c>
      <c r="D56" s="20">
        <v>1</v>
      </c>
      <c r="E56" s="20">
        <v>2</v>
      </c>
      <c r="F56" s="20">
        <v>1</v>
      </c>
      <c r="G56" s="20">
        <v>4</v>
      </c>
      <c r="H56" s="20">
        <v>3</v>
      </c>
      <c r="I56" s="20">
        <v>0</v>
      </c>
      <c r="J56" s="20">
        <v>8</v>
      </c>
      <c r="K56" s="20">
        <v>1</v>
      </c>
      <c r="L56" s="6">
        <f t="shared" si="0"/>
        <v>20</v>
      </c>
      <c r="M56" s="98"/>
      <c r="N56" s="32">
        <v>10</v>
      </c>
      <c r="O56" s="23"/>
      <c r="Q56" t="s">
        <v>341</v>
      </c>
      <c r="R56" s="84">
        <v>0.26593137254901961</v>
      </c>
    </row>
    <row r="57" spans="1:18" x14ac:dyDescent="0.35">
      <c r="A57" s="21">
        <v>101</v>
      </c>
      <c r="B57" s="9" t="s">
        <v>65</v>
      </c>
      <c r="C57" s="20">
        <v>1</v>
      </c>
      <c r="D57" s="20">
        <v>2</v>
      </c>
      <c r="E57" s="20">
        <v>7</v>
      </c>
      <c r="F57" s="20">
        <v>1</v>
      </c>
      <c r="G57" s="20">
        <v>1</v>
      </c>
      <c r="H57" s="20">
        <v>4</v>
      </c>
      <c r="I57" s="20">
        <v>1</v>
      </c>
      <c r="J57" s="20">
        <v>2</v>
      </c>
      <c r="K57" s="20">
        <v>0</v>
      </c>
      <c r="L57" s="6">
        <f t="shared" si="0"/>
        <v>19</v>
      </c>
      <c r="M57" s="99" t="s">
        <v>345</v>
      </c>
      <c r="N57" s="31">
        <v>11</v>
      </c>
      <c r="O57" s="23"/>
    </row>
    <row r="58" spans="1:18" x14ac:dyDescent="0.35">
      <c r="A58" s="21">
        <v>102</v>
      </c>
      <c r="B58" s="9" t="s">
        <v>66</v>
      </c>
      <c r="C58" s="20">
        <v>1</v>
      </c>
      <c r="D58" s="20">
        <v>1</v>
      </c>
      <c r="E58" s="20">
        <v>7</v>
      </c>
      <c r="F58" s="20">
        <v>0</v>
      </c>
      <c r="G58" s="20">
        <v>1</v>
      </c>
      <c r="H58" s="20">
        <v>3</v>
      </c>
      <c r="I58" s="20">
        <v>1</v>
      </c>
      <c r="J58" s="20">
        <v>2</v>
      </c>
      <c r="K58" s="20">
        <v>1</v>
      </c>
      <c r="L58" s="6">
        <f t="shared" si="0"/>
        <v>17</v>
      </c>
      <c r="M58" s="100"/>
      <c r="N58" s="32">
        <v>12</v>
      </c>
      <c r="O58" s="23"/>
    </row>
    <row r="59" spans="1:18" x14ac:dyDescent="0.35">
      <c r="A59" s="21">
        <v>104</v>
      </c>
      <c r="B59" s="9" t="s">
        <v>67</v>
      </c>
      <c r="C59" s="20">
        <v>1</v>
      </c>
      <c r="D59" s="20">
        <v>1</v>
      </c>
      <c r="E59" s="20">
        <v>5</v>
      </c>
      <c r="F59" s="20">
        <v>1</v>
      </c>
      <c r="G59" s="20">
        <v>3</v>
      </c>
      <c r="H59" s="20">
        <v>3</v>
      </c>
      <c r="I59" s="20">
        <v>0</v>
      </c>
      <c r="J59" s="20">
        <v>2</v>
      </c>
      <c r="K59" s="20">
        <v>1</v>
      </c>
      <c r="L59" s="6">
        <f t="shared" si="0"/>
        <v>17</v>
      </c>
      <c r="M59" s="100"/>
      <c r="N59" s="31">
        <v>13</v>
      </c>
      <c r="O59" s="23"/>
    </row>
    <row r="60" spans="1:18" x14ac:dyDescent="0.35">
      <c r="A60" s="21">
        <v>105</v>
      </c>
      <c r="B60" s="9" t="s">
        <v>68</v>
      </c>
      <c r="C60" s="20">
        <v>0</v>
      </c>
      <c r="D60" s="20">
        <v>1</v>
      </c>
      <c r="E60" s="20">
        <v>0</v>
      </c>
      <c r="F60" s="20">
        <v>0</v>
      </c>
      <c r="G60" s="20">
        <v>2</v>
      </c>
      <c r="H60" s="20">
        <v>0</v>
      </c>
      <c r="I60" s="20">
        <v>0</v>
      </c>
      <c r="J60" s="20">
        <v>0</v>
      </c>
      <c r="K60" s="20">
        <v>0</v>
      </c>
      <c r="L60" s="6">
        <f t="shared" si="0"/>
        <v>3</v>
      </c>
      <c r="M60" s="100"/>
      <c r="N60" s="32">
        <v>14</v>
      </c>
      <c r="O60" s="23"/>
    </row>
    <row r="61" spans="1:18" x14ac:dyDescent="0.35">
      <c r="A61" s="21">
        <v>106</v>
      </c>
      <c r="B61" s="9" t="s">
        <v>69</v>
      </c>
      <c r="C61" s="20">
        <v>0</v>
      </c>
      <c r="D61" s="20">
        <v>2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1</v>
      </c>
      <c r="L61" s="6">
        <f t="shared" si="0"/>
        <v>3</v>
      </c>
      <c r="M61" s="100"/>
      <c r="N61" s="31">
        <v>15</v>
      </c>
      <c r="O61" s="23"/>
    </row>
    <row r="62" spans="1:18" x14ac:dyDescent="0.35">
      <c r="A62" s="21">
        <v>108</v>
      </c>
      <c r="B62" s="9" t="s">
        <v>70</v>
      </c>
      <c r="C62" s="20">
        <v>1</v>
      </c>
      <c r="D62" s="20">
        <v>2</v>
      </c>
      <c r="E62" s="20">
        <v>7</v>
      </c>
      <c r="F62" s="20">
        <v>1</v>
      </c>
      <c r="G62" s="20">
        <v>2</v>
      </c>
      <c r="H62" s="20">
        <v>3</v>
      </c>
      <c r="I62" s="20">
        <v>0</v>
      </c>
      <c r="J62" s="20">
        <v>2</v>
      </c>
      <c r="K62" s="20">
        <v>0</v>
      </c>
      <c r="L62" s="6">
        <f t="shared" si="0"/>
        <v>18</v>
      </c>
      <c r="M62" s="100"/>
      <c r="N62" s="32">
        <v>16</v>
      </c>
      <c r="O62" s="23"/>
    </row>
    <row r="63" spans="1:18" x14ac:dyDescent="0.35">
      <c r="A63" s="21">
        <v>109</v>
      </c>
      <c r="B63" s="9" t="s">
        <v>71</v>
      </c>
      <c r="C63" s="20">
        <v>0</v>
      </c>
      <c r="D63" s="20">
        <v>1</v>
      </c>
      <c r="E63" s="20">
        <v>0</v>
      </c>
      <c r="F63" s="20">
        <v>0</v>
      </c>
      <c r="G63" s="20">
        <v>0</v>
      </c>
      <c r="H63" s="20">
        <v>1</v>
      </c>
      <c r="I63" s="20">
        <v>0</v>
      </c>
      <c r="J63" s="20">
        <v>0</v>
      </c>
      <c r="K63" s="20">
        <v>0</v>
      </c>
      <c r="L63" s="6">
        <f t="shared" si="0"/>
        <v>2</v>
      </c>
      <c r="M63" s="100"/>
      <c r="N63" s="31">
        <v>17</v>
      </c>
      <c r="O63" s="23"/>
    </row>
    <row r="64" spans="1:18" x14ac:dyDescent="0.35">
      <c r="A64" s="21">
        <v>110</v>
      </c>
      <c r="B64" s="9" t="s">
        <v>72</v>
      </c>
      <c r="C64" s="20">
        <v>1</v>
      </c>
      <c r="D64" s="20">
        <v>0</v>
      </c>
      <c r="E64" s="20">
        <v>2</v>
      </c>
      <c r="F64" s="20">
        <v>0</v>
      </c>
      <c r="G64" s="20">
        <v>1</v>
      </c>
      <c r="H64" s="20">
        <v>2</v>
      </c>
      <c r="I64" s="20">
        <v>1</v>
      </c>
      <c r="J64" s="20">
        <v>2</v>
      </c>
      <c r="K64" s="20">
        <v>1</v>
      </c>
      <c r="L64" s="6">
        <f t="shared" si="0"/>
        <v>10</v>
      </c>
      <c r="M64" s="100"/>
      <c r="N64" s="32">
        <v>18</v>
      </c>
      <c r="O64" s="23"/>
    </row>
    <row r="65" spans="1:18" x14ac:dyDescent="0.35">
      <c r="A65" s="21">
        <v>112</v>
      </c>
      <c r="B65" s="9" t="s">
        <v>73</v>
      </c>
      <c r="C65" s="20">
        <v>0</v>
      </c>
      <c r="D65" s="20">
        <v>0</v>
      </c>
      <c r="E65" s="20">
        <v>0</v>
      </c>
      <c r="F65" s="20">
        <v>0</v>
      </c>
      <c r="G65" s="20">
        <v>1</v>
      </c>
      <c r="H65" s="20">
        <v>1</v>
      </c>
      <c r="I65" s="20">
        <v>0</v>
      </c>
      <c r="J65" s="20">
        <v>0</v>
      </c>
      <c r="K65" s="20">
        <v>0</v>
      </c>
      <c r="L65" s="6">
        <f t="shared" si="0"/>
        <v>2</v>
      </c>
      <c r="M65" s="100"/>
      <c r="N65" s="31">
        <v>19</v>
      </c>
      <c r="O65" s="23"/>
    </row>
    <row r="66" spans="1:18" x14ac:dyDescent="0.35">
      <c r="A66" s="21">
        <v>113</v>
      </c>
      <c r="B66" s="9" t="s">
        <v>74</v>
      </c>
      <c r="C66" s="20">
        <v>2</v>
      </c>
      <c r="D66" s="20">
        <v>0</v>
      </c>
      <c r="E66" s="20">
        <v>5</v>
      </c>
      <c r="F66" s="20">
        <v>0</v>
      </c>
      <c r="G66" s="20">
        <v>2</v>
      </c>
      <c r="H66" s="20">
        <v>3</v>
      </c>
      <c r="I66" s="20">
        <v>0</v>
      </c>
      <c r="J66" s="20">
        <v>1</v>
      </c>
      <c r="K66" s="20">
        <v>0</v>
      </c>
      <c r="L66" s="6">
        <f t="shared" si="0"/>
        <v>13</v>
      </c>
      <c r="M66" s="100"/>
      <c r="N66" s="32">
        <v>20</v>
      </c>
      <c r="O66" s="23"/>
    </row>
    <row r="67" spans="1:18" x14ac:dyDescent="0.35">
      <c r="A67" s="21">
        <v>114</v>
      </c>
      <c r="B67" s="9" t="s">
        <v>75</v>
      </c>
      <c r="C67" s="20">
        <v>1</v>
      </c>
      <c r="D67" s="20">
        <v>1</v>
      </c>
      <c r="E67" s="20">
        <v>5</v>
      </c>
      <c r="F67" s="20">
        <v>0</v>
      </c>
      <c r="G67" s="20">
        <v>4</v>
      </c>
      <c r="H67" s="20">
        <v>5</v>
      </c>
      <c r="I67" s="20">
        <v>4</v>
      </c>
      <c r="J67" s="20">
        <v>4</v>
      </c>
      <c r="K67" s="20">
        <v>0</v>
      </c>
      <c r="L67" s="6">
        <f t="shared" si="0"/>
        <v>24</v>
      </c>
      <c r="M67" s="100"/>
      <c r="N67" s="31">
        <v>21</v>
      </c>
      <c r="O67" s="23"/>
      <c r="Q67" s="129" t="s">
        <v>331</v>
      </c>
      <c r="R67" s="129"/>
    </row>
    <row r="68" spans="1:18" x14ac:dyDescent="0.35">
      <c r="A68" s="21">
        <v>115</v>
      </c>
      <c r="B68" s="9" t="s">
        <v>76</v>
      </c>
      <c r="C68" s="20">
        <v>1</v>
      </c>
      <c r="D68" s="20">
        <v>2</v>
      </c>
      <c r="E68" s="20">
        <v>7</v>
      </c>
      <c r="F68" s="20">
        <v>1</v>
      </c>
      <c r="G68" s="20">
        <v>1</v>
      </c>
      <c r="H68" s="20">
        <v>3</v>
      </c>
      <c r="I68" s="20">
        <v>0</v>
      </c>
      <c r="J68" s="20">
        <v>4</v>
      </c>
      <c r="K68" s="20">
        <v>1</v>
      </c>
      <c r="L68" s="6">
        <f t="shared" ref="L68:L129" si="1">SUM(C68:K68)</f>
        <v>20</v>
      </c>
      <c r="M68" s="100"/>
      <c r="N68" s="32">
        <v>22</v>
      </c>
      <c r="O68" s="23"/>
      <c r="Q68" t="s">
        <v>326</v>
      </c>
      <c r="R68" s="84">
        <v>0.47671568627450983</v>
      </c>
    </row>
    <row r="69" spans="1:18" x14ac:dyDescent="0.35">
      <c r="A69" s="21">
        <v>116</v>
      </c>
      <c r="B69" s="9" t="s">
        <v>77</v>
      </c>
      <c r="C69" s="20">
        <v>1</v>
      </c>
      <c r="D69" s="20">
        <v>1</v>
      </c>
      <c r="E69" s="20">
        <v>5</v>
      </c>
      <c r="F69" s="20">
        <v>0</v>
      </c>
      <c r="G69" s="20">
        <v>3</v>
      </c>
      <c r="H69" s="20">
        <v>2</v>
      </c>
      <c r="I69" s="20">
        <v>0</v>
      </c>
      <c r="J69" s="20">
        <v>1</v>
      </c>
      <c r="K69" s="20">
        <v>0</v>
      </c>
      <c r="L69" s="6">
        <f t="shared" si="1"/>
        <v>13</v>
      </c>
      <c r="M69" s="100"/>
      <c r="N69" s="31">
        <v>23</v>
      </c>
      <c r="O69" s="23"/>
      <c r="Q69" t="s">
        <v>327</v>
      </c>
      <c r="R69" s="84">
        <v>0.2610294117647059</v>
      </c>
    </row>
    <row r="70" spans="1:18" x14ac:dyDescent="0.35">
      <c r="A70" s="21">
        <v>117</v>
      </c>
      <c r="B70" s="9" t="s">
        <v>78</v>
      </c>
      <c r="C70" s="20">
        <v>1</v>
      </c>
      <c r="D70" s="20">
        <v>0</v>
      </c>
      <c r="E70" s="20">
        <v>0</v>
      </c>
      <c r="F70" s="20">
        <v>0</v>
      </c>
      <c r="G70" s="20">
        <v>1</v>
      </c>
      <c r="H70" s="20">
        <v>0</v>
      </c>
      <c r="I70" s="20">
        <v>0</v>
      </c>
      <c r="J70" s="20">
        <v>0</v>
      </c>
      <c r="K70" s="20">
        <v>0</v>
      </c>
      <c r="L70" s="6">
        <f t="shared" si="1"/>
        <v>2</v>
      </c>
      <c r="M70" s="100"/>
      <c r="N70" s="32">
        <v>24</v>
      </c>
      <c r="O70" s="23"/>
      <c r="Q70" t="s">
        <v>328</v>
      </c>
      <c r="R70" s="84">
        <v>0.26225490196078433</v>
      </c>
    </row>
    <row r="71" spans="1:18" x14ac:dyDescent="0.35">
      <c r="A71" s="21">
        <v>118</v>
      </c>
      <c r="B71" s="9" t="s">
        <v>79</v>
      </c>
      <c r="C71" s="20">
        <v>1</v>
      </c>
      <c r="D71" s="20">
        <v>1</v>
      </c>
      <c r="E71" s="20">
        <v>5</v>
      </c>
      <c r="F71" s="20">
        <v>1</v>
      </c>
      <c r="G71" s="20">
        <v>1</v>
      </c>
      <c r="H71" s="20">
        <v>2</v>
      </c>
      <c r="I71" s="20">
        <v>1</v>
      </c>
      <c r="J71" s="20">
        <v>2</v>
      </c>
      <c r="K71" s="20">
        <v>0</v>
      </c>
      <c r="L71" s="6">
        <f t="shared" si="1"/>
        <v>14</v>
      </c>
      <c r="M71" s="100"/>
      <c r="N71" s="31">
        <v>25</v>
      </c>
      <c r="O71" s="23"/>
    </row>
    <row r="72" spans="1:18" x14ac:dyDescent="0.35">
      <c r="A72" s="21">
        <v>119</v>
      </c>
      <c r="B72" s="9" t="s">
        <v>80</v>
      </c>
      <c r="C72" s="20">
        <v>1</v>
      </c>
      <c r="D72" s="20">
        <v>1</v>
      </c>
      <c r="E72" s="20">
        <v>5</v>
      </c>
      <c r="F72" s="20">
        <v>1</v>
      </c>
      <c r="G72" s="20">
        <v>2</v>
      </c>
      <c r="H72" s="20">
        <v>4</v>
      </c>
      <c r="I72" s="20">
        <v>1</v>
      </c>
      <c r="J72" s="20">
        <v>1</v>
      </c>
      <c r="K72" s="20">
        <v>0</v>
      </c>
      <c r="L72" s="6">
        <f t="shared" si="1"/>
        <v>16</v>
      </c>
      <c r="M72" s="100"/>
      <c r="N72" s="32">
        <v>26</v>
      </c>
      <c r="O72" s="23"/>
    </row>
    <row r="73" spans="1:18" x14ac:dyDescent="0.35">
      <c r="A73" s="21">
        <v>121</v>
      </c>
      <c r="B73" s="9" t="s">
        <v>81</v>
      </c>
      <c r="C73" s="20">
        <v>1</v>
      </c>
      <c r="D73" s="20">
        <v>1</v>
      </c>
      <c r="E73" s="20">
        <v>7</v>
      </c>
      <c r="F73" s="20">
        <v>1</v>
      </c>
      <c r="G73" s="20">
        <v>4</v>
      </c>
      <c r="H73" s="20">
        <v>5</v>
      </c>
      <c r="I73" s="20">
        <v>2</v>
      </c>
      <c r="J73" s="20">
        <v>3</v>
      </c>
      <c r="K73" s="20">
        <v>0</v>
      </c>
      <c r="L73" s="6">
        <f t="shared" si="1"/>
        <v>24</v>
      </c>
      <c r="M73" s="100"/>
      <c r="N73" s="31">
        <v>27</v>
      </c>
      <c r="O73" s="23"/>
    </row>
    <row r="74" spans="1:18" x14ac:dyDescent="0.35">
      <c r="A74" s="21">
        <v>122</v>
      </c>
      <c r="B74" s="9" t="s">
        <v>82</v>
      </c>
      <c r="C74" s="20">
        <v>1</v>
      </c>
      <c r="D74" s="20">
        <v>1</v>
      </c>
      <c r="E74" s="20">
        <v>4</v>
      </c>
      <c r="F74" s="20">
        <v>1</v>
      </c>
      <c r="G74" s="20">
        <v>1</v>
      </c>
      <c r="H74" s="20">
        <v>5</v>
      </c>
      <c r="I74" s="20">
        <v>0</v>
      </c>
      <c r="J74" s="20">
        <v>2</v>
      </c>
      <c r="K74" s="20">
        <v>0</v>
      </c>
      <c r="L74" s="6">
        <f t="shared" si="1"/>
        <v>15</v>
      </c>
      <c r="M74" s="100"/>
      <c r="N74" s="32">
        <v>28</v>
      </c>
      <c r="O74" s="23"/>
    </row>
    <row r="75" spans="1:18" x14ac:dyDescent="0.35">
      <c r="A75" s="21">
        <v>124</v>
      </c>
      <c r="B75" s="9" t="s">
        <v>83</v>
      </c>
      <c r="C75" s="20">
        <v>0</v>
      </c>
      <c r="D75" s="20">
        <v>2</v>
      </c>
      <c r="E75" s="20">
        <v>3</v>
      </c>
      <c r="F75" s="20">
        <v>0</v>
      </c>
      <c r="G75" s="20">
        <v>0</v>
      </c>
      <c r="H75" s="20">
        <v>4</v>
      </c>
      <c r="I75" s="20">
        <v>0</v>
      </c>
      <c r="J75" s="20">
        <v>1</v>
      </c>
      <c r="K75" s="20">
        <v>0</v>
      </c>
      <c r="L75" s="6">
        <f t="shared" si="1"/>
        <v>10</v>
      </c>
      <c r="M75" s="100"/>
      <c r="N75" s="31">
        <v>29</v>
      </c>
      <c r="O75" s="23"/>
    </row>
    <row r="76" spans="1:18" x14ac:dyDescent="0.35">
      <c r="A76" s="21">
        <v>125</v>
      </c>
      <c r="B76" s="9" t="s">
        <v>84</v>
      </c>
      <c r="C76" s="20">
        <v>1</v>
      </c>
      <c r="D76" s="20">
        <v>1</v>
      </c>
      <c r="E76" s="20">
        <v>2</v>
      </c>
      <c r="F76" s="20">
        <v>0</v>
      </c>
      <c r="G76" s="20">
        <v>2</v>
      </c>
      <c r="H76" s="20">
        <v>4</v>
      </c>
      <c r="I76" s="20">
        <v>0</v>
      </c>
      <c r="J76" s="20">
        <v>0</v>
      </c>
      <c r="K76" s="20">
        <v>0</v>
      </c>
      <c r="L76" s="6">
        <f t="shared" si="1"/>
        <v>10</v>
      </c>
      <c r="M76" s="100"/>
      <c r="N76" s="32">
        <v>30</v>
      </c>
      <c r="O76" s="23"/>
    </row>
    <row r="77" spans="1:18" x14ac:dyDescent="0.35">
      <c r="A77" s="21">
        <v>126</v>
      </c>
      <c r="B77" s="9" t="s">
        <v>85</v>
      </c>
      <c r="C77" s="20">
        <v>1</v>
      </c>
      <c r="D77" s="20">
        <v>1</v>
      </c>
      <c r="E77" s="20">
        <v>3</v>
      </c>
      <c r="F77" s="20">
        <v>1</v>
      </c>
      <c r="G77" s="20">
        <v>2</v>
      </c>
      <c r="H77" s="20">
        <v>5</v>
      </c>
      <c r="I77" s="20">
        <v>2</v>
      </c>
      <c r="J77" s="20">
        <v>2</v>
      </c>
      <c r="K77" s="20">
        <v>1</v>
      </c>
      <c r="L77" s="6">
        <f t="shared" si="1"/>
        <v>18</v>
      </c>
      <c r="M77" s="101"/>
      <c r="N77" s="31">
        <v>31</v>
      </c>
      <c r="O77" s="23"/>
    </row>
    <row r="78" spans="1:18" x14ac:dyDescent="0.35">
      <c r="A78" s="21">
        <v>128</v>
      </c>
      <c r="B78" s="15" t="s">
        <v>86</v>
      </c>
      <c r="C78" s="20">
        <v>1</v>
      </c>
      <c r="D78" s="20">
        <v>0</v>
      </c>
      <c r="E78" s="20">
        <v>3</v>
      </c>
      <c r="F78" s="20">
        <v>1</v>
      </c>
      <c r="G78" s="20">
        <v>0</v>
      </c>
      <c r="H78" s="20">
        <v>2</v>
      </c>
      <c r="I78" s="20">
        <v>0</v>
      </c>
      <c r="J78" s="20">
        <v>4</v>
      </c>
      <c r="K78" s="20">
        <v>2</v>
      </c>
      <c r="L78" s="6">
        <f t="shared" si="1"/>
        <v>13</v>
      </c>
      <c r="M78" s="102" t="s">
        <v>346</v>
      </c>
      <c r="N78" s="32">
        <v>32</v>
      </c>
      <c r="O78" s="23"/>
    </row>
    <row r="79" spans="1:18" x14ac:dyDescent="0.35">
      <c r="A79" s="21">
        <v>129</v>
      </c>
      <c r="B79" s="15" t="s">
        <v>87</v>
      </c>
      <c r="C79" s="20">
        <v>1</v>
      </c>
      <c r="D79" s="20">
        <v>1</v>
      </c>
      <c r="E79" s="20">
        <v>2</v>
      </c>
      <c r="F79" s="20">
        <v>0</v>
      </c>
      <c r="G79" s="20">
        <v>3</v>
      </c>
      <c r="H79" s="20">
        <v>1</v>
      </c>
      <c r="I79" s="20">
        <v>1</v>
      </c>
      <c r="J79" s="20">
        <v>2</v>
      </c>
      <c r="K79" s="20">
        <v>1</v>
      </c>
      <c r="L79" s="6">
        <f t="shared" si="1"/>
        <v>12</v>
      </c>
      <c r="M79" s="103"/>
      <c r="N79" s="31">
        <v>33</v>
      </c>
      <c r="O79" s="23"/>
    </row>
    <row r="80" spans="1:18" x14ac:dyDescent="0.35">
      <c r="A80" s="21">
        <v>131</v>
      </c>
      <c r="B80" s="15" t="s">
        <v>88</v>
      </c>
      <c r="C80" s="20">
        <v>1</v>
      </c>
      <c r="D80" s="20">
        <v>1</v>
      </c>
      <c r="E80" s="20">
        <v>2</v>
      </c>
      <c r="F80" s="20">
        <v>1</v>
      </c>
      <c r="G80" s="20">
        <v>3</v>
      </c>
      <c r="H80" s="20">
        <v>4</v>
      </c>
      <c r="I80" s="20">
        <v>2</v>
      </c>
      <c r="J80" s="20">
        <v>3</v>
      </c>
      <c r="K80" s="20">
        <v>0</v>
      </c>
      <c r="L80" s="6">
        <f t="shared" si="1"/>
        <v>17</v>
      </c>
      <c r="M80" s="103"/>
      <c r="N80" s="32">
        <v>34</v>
      </c>
      <c r="O80" s="23"/>
      <c r="Q80" s="128" t="s">
        <v>332</v>
      </c>
      <c r="R80" s="128"/>
    </row>
    <row r="81" spans="1:18" x14ac:dyDescent="0.35">
      <c r="A81" s="21">
        <v>132</v>
      </c>
      <c r="B81" s="15" t="s">
        <v>89</v>
      </c>
      <c r="C81" s="20">
        <v>1</v>
      </c>
      <c r="D81" s="20">
        <v>1</v>
      </c>
      <c r="E81" s="20">
        <v>2</v>
      </c>
      <c r="F81" s="20">
        <v>0</v>
      </c>
      <c r="G81" s="20">
        <v>3</v>
      </c>
      <c r="H81" s="20">
        <v>2</v>
      </c>
      <c r="I81" s="20">
        <v>0</v>
      </c>
      <c r="J81" s="20">
        <v>3</v>
      </c>
      <c r="K81" s="20">
        <v>0</v>
      </c>
      <c r="L81" s="6">
        <f t="shared" si="1"/>
        <v>12</v>
      </c>
      <c r="M81" s="103"/>
      <c r="N81" s="31">
        <v>35</v>
      </c>
      <c r="O81" s="23"/>
      <c r="Q81" t="s">
        <v>336</v>
      </c>
      <c r="R81" s="84">
        <v>0.48039215686274511</v>
      </c>
    </row>
    <row r="82" spans="1:18" x14ac:dyDescent="0.35">
      <c r="A82" s="21">
        <v>133</v>
      </c>
      <c r="B82" s="15" t="s">
        <v>90</v>
      </c>
      <c r="C82" s="20">
        <v>1</v>
      </c>
      <c r="D82" s="20">
        <v>2</v>
      </c>
      <c r="E82" s="20">
        <v>4</v>
      </c>
      <c r="F82" s="20">
        <v>1</v>
      </c>
      <c r="G82" s="20">
        <v>2</v>
      </c>
      <c r="H82" s="20">
        <v>3</v>
      </c>
      <c r="I82" s="20">
        <v>0</v>
      </c>
      <c r="J82" s="20">
        <v>3</v>
      </c>
      <c r="K82" s="20">
        <v>1</v>
      </c>
      <c r="L82" s="6">
        <f t="shared" si="1"/>
        <v>17</v>
      </c>
      <c r="M82" s="103"/>
      <c r="N82" s="32">
        <v>36</v>
      </c>
      <c r="O82" s="23"/>
      <c r="Q82" t="s">
        <v>337</v>
      </c>
      <c r="R82" s="84">
        <v>0.30024509803921567</v>
      </c>
    </row>
    <row r="83" spans="1:18" x14ac:dyDescent="0.35">
      <c r="A83" s="21">
        <v>134</v>
      </c>
      <c r="B83" s="15" t="s">
        <v>91</v>
      </c>
      <c r="C83" s="20">
        <v>0</v>
      </c>
      <c r="D83" s="20">
        <v>0</v>
      </c>
      <c r="E83" s="20">
        <v>0</v>
      </c>
      <c r="F83" s="20">
        <v>0</v>
      </c>
      <c r="G83" s="20">
        <v>1</v>
      </c>
      <c r="H83" s="20">
        <v>1</v>
      </c>
      <c r="I83" s="20">
        <v>0</v>
      </c>
      <c r="J83" s="20">
        <v>0</v>
      </c>
      <c r="K83" s="20">
        <v>0</v>
      </c>
      <c r="L83" s="6">
        <f t="shared" si="1"/>
        <v>2</v>
      </c>
      <c r="M83" s="103"/>
      <c r="N83" s="31">
        <v>37</v>
      </c>
      <c r="O83" s="23"/>
      <c r="Q83" t="s">
        <v>338</v>
      </c>
      <c r="R83" s="84">
        <v>0.21936274509803921</v>
      </c>
    </row>
    <row r="84" spans="1:18" x14ac:dyDescent="0.35">
      <c r="A84" s="21">
        <v>135</v>
      </c>
      <c r="B84" s="15" t="s">
        <v>92</v>
      </c>
      <c r="C84" s="20">
        <v>0</v>
      </c>
      <c r="D84" s="20">
        <v>0</v>
      </c>
      <c r="E84" s="20">
        <v>2</v>
      </c>
      <c r="F84" s="20">
        <v>0</v>
      </c>
      <c r="G84" s="20">
        <v>0</v>
      </c>
      <c r="H84" s="20">
        <v>4</v>
      </c>
      <c r="I84" s="20">
        <v>0</v>
      </c>
      <c r="J84" s="20">
        <v>4</v>
      </c>
      <c r="K84" s="20">
        <v>0</v>
      </c>
      <c r="L84" s="6">
        <f t="shared" si="1"/>
        <v>10</v>
      </c>
      <c r="M84" s="103"/>
      <c r="N84" s="32">
        <v>38</v>
      </c>
      <c r="O84" s="23"/>
    </row>
    <row r="85" spans="1:18" x14ac:dyDescent="0.35">
      <c r="A85" s="21">
        <v>136</v>
      </c>
      <c r="B85" s="15" t="s">
        <v>93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2</v>
      </c>
      <c r="J85" s="20">
        <v>0</v>
      </c>
      <c r="K85" s="20">
        <v>1</v>
      </c>
      <c r="L85" s="6">
        <f t="shared" si="1"/>
        <v>3</v>
      </c>
      <c r="M85" s="103"/>
      <c r="N85" s="31">
        <v>39</v>
      </c>
      <c r="O85" s="23"/>
    </row>
    <row r="86" spans="1:18" x14ac:dyDescent="0.35">
      <c r="A86" s="21">
        <v>137</v>
      </c>
      <c r="B86" s="15" t="s">
        <v>94</v>
      </c>
      <c r="C86" s="20">
        <v>1</v>
      </c>
      <c r="D86" s="20">
        <v>2</v>
      </c>
      <c r="E86" s="20">
        <v>6</v>
      </c>
      <c r="F86" s="20">
        <v>2</v>
      </c>
      <c r="G86" s="20">
        <v>2</v>
      </c>
      <c r="H86" s="20">
        <v>5</v>
      </c>
      <c r="I86" s="20">
        <v>0</v>
      </c>
      <c r="J86" s="20">
        <v>5</v>
      </c>
      <c r="K86" s="20">
        <v>0</v>
      </c>
      <c r="L86" s="6">
        <f t="shared" si="1"/>
        <v>23</v>
      </c>
      <c r="M86" s="103"/>
      <c r="N86" s="32">
        <v>40</v>
      </c>
      <c r="O86" s="23"/>
    </row>
    <row r="87" spans="1:18" x14ac:dyDescent="0.35">
      <c r="A87" s="21">
        <v>138</v>
      </c>
      <c r="B87" s="15" t="s">
        <v>95</v>
      </c>
      <c r="C87" s="20">
        <v>2</v>
      </c>
      <c r="D87" s="20">
        <v>0</v>
      </c>
      <c r="E87" s="20">
        <v>0</v>
      </c>
      <c r="F87" s="20">
        <v>0</v>
      </c>
      <c r="G87" s="20">
        <v>2</v>
      </c>
      <c r="H87" s="20">
        <v>0</v>
      </c>
      <c r="I87" s="20">
        <v>0</v>
      </c>
      <c r="J87" s="20">
        <v>0</v>
      </c>
      <c r="K87" s="20">
        <v>0</v>
      </c>
      <c r="L87" s="6">
        <f t="shared" si="1"/>
        <v>4</v>
      </c>
      <c r="M87" s="103"/>
      <c r="N87" s="31">
        <v>41</v>
      </c>
      <c r="O87" s="23"/>
    </row>
    <row r="88" spans="1:18" x14ac:dyDescent="0.35">
      <c r="A88" s="21">
        <v>140</v>
      </c>
      <c r="B88" s="15" t="s">
        <v>96</v>
      </c>
      <c r="C88" s="20">
        <v>2</v>
      </c>
      <c r="D88" s="20">
        <v>1</v>
      </c>
      <c r="E88" s="20">
        <v>3</v>
      </c>
      <c r="F88" s="20">
        <v>1</v>
      </c>
      <c r="G88" s="20">
        <v>0</v>
      </c>
      <c r="H88" s="20">
        <v>4</v>
      </c>
      <c r="I88" s="20">
        <v>2</v>
      </c>
      <c r="J88" s="20">
        <v>4</v>
      </c>
      <c r="K88" s="20">
        <v>0</v>
      </c>
      <c r="L88" s="6">
        <f t="shared" si="1"/>
        <v>17</v>
      </c>
      <c r="M88" s="103"/>
      <c r="N88" s="32">
        <v>42</v>
      </c>
      <c r="O88" s="23"/>
    </row>
    <row r="89" spans="1:18" x14ac:dyDescent="0.35">
      <c r="A89" s="21">
        <v>141</v>
      </c>
      <c r="B89" s="15" t="s">
        <v>97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1</v>
      </c>
      <c r="K89" s="20">
        <v>0</v>
      </c>
      <c r="L89" s="6">
        <f t="shared" si="1"/>
        <v>1</v>
      </c>
      <c r="M89" s="103"/>
      <c r="N89" s="33">
        <v>1</v>
      </c>
      <c r="O89" s="23"/>
    </row>
    <row r="90" spans="1:18" x14ac:dyDescent="0.35">
      <c r="A90" s="21">
        <v>142</v>
      </c>
      <c r="B90" s="15" t="s">
        <v>98</v>
      </c>
      <c r="C90" s="20">
        <v>1</v>
      </c>
      <c r="D90" s="20">
        <v>1</v>
      </c>
      <c r="E90" s="20">
        <v>4</v>
      </c>
      <c r="F90" s="20">
        <v>1</v>
      </c>
      <c r="G90" s="20">
        <v>3</v>
      </c>
      <c r="H90" s="20">
        <v>3</v>
      </c>
      <c r="I90" s="20">
        <v>0</v>
      </c>
      <c r="J90" s="20">
        <v>8</v>
      </c>
      <c r="K90" s="20">
        <v>0</v>
      </c>
      <c r="L90" s="6">
        <f t="shared" si="1"/>
        <v>21</v>
      </c>
      <c r="M90" s="103"/>
      <c r="N90" s="33">
        <v>2</v>
      </c>
      <c r="O90" s="23"/>
    </row>
    <row r="91" spans="1:18" x14ac:dyDescent="0.35">
      <c r="A91" s="21">
        <v>143</v>
      </c>
      <c r="B91" s="15" t="s">
        <v>99</v>
      </c>
      <c r="C91" s="20">
        <v>0</v>
      </c>
      <c r="D91" s="20">
        <v>1</v>
      </c>
      <c r="E91" s="20">
        <v>0</v>
      </c>
      <c r="F91" s="20">
        <v>0</v>
      </c>
      <c r="G91" s="20">
        <v>0</v>
      </c>
      <c r="H91" s="20">
        <v>1</v>
      </c>
      <c r="I91" s="20">
        <v>0</v>
      </c>
      <c r="J91" s="20">
        <v>0</v>
      </c>
      <c r="K91" s="20">
        <v>0</v>
      </c>
      <c r="L91" s="6">
        <f t="shared" si="1"/>
        <v>2</v>
      </c>
      <c r="M91" s="103"/>
      <c r="N91" s="33">
        <v>3</v>
      </c>
      <c r="O91" s="23"/>
    </row>
    <row r="92" spans="1:18" x14ac:dyDescent="0.35">
      <c r="A92" s="21">
        <v>144</v>
      </c>
      <c r="B92" s="15" t="s">
        <v>100</v>
      </c>
      <c r="C92" s="20">
        <v>0</v>
      </c>
      <c r="D92" s="20">
        <v>1</v>
      </c>
      <c r="E92" s="20">
        <v>2</v>
      </c>
      <c r="F92" s="20">
        <v>0</v>
      </c>
      <c r="G92" s="20">
        <v>3</v>
      </c>
      <c r="H92" s="20">
        <v>2</v>
      </c>
      <c r="I92" s="20">
        <v>0</v>
      </c>
      <c r="J92" s="20">
        <v>3</v>
      </c>
      <c r="K92" s="20">
        <v>1</v>
      </c>
      <c r="L92" s="6">
        <f t="shared" si="1"/>
        <v>12</v>
      </c>
      <c r="M92" s="103"/>
      <c r="N92" s="33">
        <v>4</v>
      </c>
      <c r="O92" s="23"/>
    </row>
    <row r="93" spans="1:18" x14ac:dyDescent="0.35">
      <c r="A93" s="21">
        <v>145</v>
      </c>
      <c r="B93" s="15" t="s">
        <v>101</v>
      </c>
      <c r="C93" s="20">
        <v>0</v>
      </c>
      <c r="D93" s="20">
        <v>0</v>
      </c>
      <c r="E93" s="20">
        <v>3</v>
      </c>
      <c r="F93" s="20">
        <v>0</v>
      </c>
      <c r="G93" s="20">
        <v>0</v>
      </c>
      <c r="H93" s="20">
        <v>4</v>
      </c>
      <c r="I93" s="20">
        <v>0</v>
      </c>
      <c r="J93" s="20">
        <v>3</v>
      </c>
      <c r="K93" s="20">
        <v>0</v>
      </c>
      <c r="L93" s="6">
        <f t="shared" si="1"/>
        <v>10</v>
      </c>
      <c r="M93" s="103"/>
      <c r="N93" s="33">
        <v>5</v>
      </c>
      <c r="O93" s="23"/>
    </row>
    <row r="94" spans="1:18" x14ac:dyDescent="0.35">
      <c r="A94" s="21">
        <v>147</v>
      </c>
      <c r="B94" s="15" t="s">
        <v>102</v>
      </c>
      <c r="C94" s="20">
        <v>1</v>
      </c>
      <c r="D94" s="20">
        <v>1</v>
      </c>
      <c r="E94" s="20">
        <v>6</v>
      </c>
      <c r="F94" s="20">
        <v>1</v>
      </c>
      <c r="G94" s="20">
        <v>3</v>
      </c>
      <c r="H94" s="20">
        <v>4</v>
      </c>
      <c r="I94" s="20">
        <v>1</v>
      </c>
      <c r="J94" s="20">
        <v>8</v>
      </c>
      <c r="K94" s="20">
        <v>2</v>
      </c>
      <c r="L94" s="6">
        <f t="shared" si="1"/>
        <v>27</v>
      </c>
      <c r="M94" s="103"/>
      <c r="N94" s="33">
        <v>6</v>
      </c>
      <c r="O94" s="23"/>
    </row>
    <row r="95" spans="1:18" x14ac:dyDescent="0.35">
      <c r="A95" s="21">
        <v>148</v>
      </c>
      <c r="B95" s="15" t="s">
        <v>103</v>
      </c>
      <c r="C95" s="20">
        <v>0</v>
      </c>
      <c r="D95" s="20">
        <v>1</v>
      </c>
      <c r="E95" s="20">
        <v>0</v>
      </c>
      <c r="F95" s="20">
        <v>0</v>
      </c>
      <c r="G95" s="20">
        <v>0</v>
      </c>
      <c r="H95" s="20">
        <v>0</v>
      </c>
      <c r="I95" s="20">
        <v>2</v>
      </c>
      <c r="J95" s="20">
        <v>0</v>
      </c>
      <c r="K95" s="20">
        <v>0</v>
      </c>
      <c r="L95" s="6">
        <f t="shared" si="1"/>
        <v>3</v>
      </c>
      <c r="M95" s="103"/>
      <c r="N95" s="33">
        <v>7</v>
      </c>
      <c r="O95" s="23"/>
    </row>
    <row r="96" spans="1:18" x14ac:dyDescent="0.35">
      <c r="A96" s="21">
        <v>150</v>
      </c>
      <c r="B96" s="15" t="s">
        <v>104</v>
      </c>
      <c r="C96" s="20">
        <v>1</v>
      </c>
      <c r="D96" s="20">
        <v>1</v>
      </c>
      <c r="E96" s="20">
        <v>2</v>
      </c>
      <c r="F96" s="20">
        <v>0</v>
      </c>
      <c r="G96" s="20">
        <v>2</v>
      </c>
      <c r="H96" s="20">
        <v>1</v>
      </c>
      <c r="I96" s="20">
        <v>0</v>
      </c>
      <c r="J96" s="20">
        <v>3</v>
      </c>
      <c r="K96" s="20">
        <v>0</v>
      </c>
      <c r="L96" s="6">
        <f t="shared" si="1"/>
        <v>10</v>
      </c>
      <c r="M96" s="103"/>
      <c r="N96" s="33">
        <v>8</v>
      </c>
      <c r="O96" s="23"/>
    </row>
    <row r="97" spans="1:15" x14ac:dyDescent="0.35">
      <c r="A97" s="21">
        <v>151</v>
      </c>
      <c r="B97" s="15" t="s">
        <v>105</v>
      </c>
      <c r="C97" s="20">
        <v>1</v>
      </c>
      <c r="D97" s="20">
        <v>2</v>
      </c>
      <c r="E97" s="20">
        <v>7</v>
      </c>
      <c r="F97" s="20">
        <v>1</v>
      </c>
      <c r="G97" s="20">
        <v>2</v>
      </c>
      <c r="H97" s="20">
        <v>5</v>
      </c>
      <c r="I97" s="20">
        <v>0</v>
      </c>
      <c r="J97" s="20">
        <v>4</v>
      </c>
      <c r="K97" s="20">
        <v>0</v>
      </c>
      <c r="L97" s="6">
        <f t="shared" si="1"/>
        <v>22</v>
      </c>
      <c r="M97" s="103"/>
      <c r="N97" s="33">
        <v>9</v>
      </c>
      <c r="O97" s="23"/>
    </row>
    <row r="98" spans="1:15" x14ac:dyDescent="0.35">
      <c r="A98" s="21">
        <v>152</v>
      </c>
      <c r="B98" s="15" t="s">
        <v>106</v>
      </c>
      <c r="C98" s="20">
        <v>1</v>
      </c>
      <c r="D98" s="20">
        <v>1</v>
      </c>
      <c r="E98" s="20">
        <v>4</v>
      </c>
      <c r="F98" s="20">
        <v>1</v>
      </c>
      <c r="G98" s="20">
        <v>0</v>
      </c>
      <c r="H98" s="20">
        <v>4</v>
      </c>
      <c r="I98" s="20">
        <v>2</v>
      </c>
      <c r="J98" s="20">
        <v>8</v>
      </c>
      <c r="K98" s="20">
        <v>2</v>
      </c>
      <c r="L98" s="6">
        <f t="shared" si="1"/>
        <v>23</v>
      </c>
      <c r="M98" s="103"/>
      <c r="N98" s="33">
        <v>10</v>
      </c>
      <c r="O98" s="23"/>
    </row>
    <row r="99" spans="1:15" x14ac:dyDescent="0.35">
      <c r="A99" s="21">
        <v>153</v>
      </c>
      <c r="B99" s="15" t="s">
        <v>107</v>
      </c>
      <c r="C99" s="20">
        <v>1</v>
      </c>
      <c r="D99" s="20">
        <v>1</v>
      </c>
      <c r="E99" s="20">
        <v>2</v>
      </c>
      <c r="F99" s="20">
        <v>0</v>
      </c>
      <c r="G99" s="20">
        <v>0</v>
      </c>
      <c r="H99" s="20">
        <v>2</v>
      </c>
      <c r="I99" s="20">
        <v>1</v>
      </c>
      <c r="J99" s="20">
        <v>3</v>
      </c>
      <c r="K99" s="20">
        <v>1</v>
      </c>
      <c r="L99" s="6">
        <f t="shared" si="1"/>
        <v>11</v>
      </c>
      <c r="M99" s="103"/>
      <c r="N99" s="33">
        <v>11</v>
      </c>
      <c r="O99" s="23"/>
    </row>
    <row r="100" spans="1:15" x14ac:dyDescent="0.35">
      <c r="A100" s="21">
        <v>154</v>
      </c>
      <c r="B100" s="15" t="s">
        <v>108</v>
      </c>
      <c r="C100" s="20">
        <v>1</v>
      </c>
      <c r="D100" s="20">
        <v>1</v>
      </c>
      <c r="E100" s="20">
        <v>3</v>
      </c>
      <c r="F100" s="20">
        <v>0</v>
      </c>
      <c r="G100" s="20">
        <v>1</v>
      </c>
      <c r="H100" s="20">
        <v>4</v>
      </c>
      <c r="I100" s="20">
        <v>4</v>
      </c>
      <c r="J100" s="20">
        <v>8</v>
      </c>
      <c r="K100" s="20">
        <v>1</v>
      </c>
      <c r="L100" s="6">
        <f t="shared" si="1"/>
        <v>23</v>
      </c>
      <c r="M100" s="103"/>
      <c r="N100" s="33">
        <v>12</v>
      </c>
      <c r="O100" s="23"/>
    </row>
    <row r="101" spans="1:15" x14ac:dyDescent="0.35">
      <c r="A101" s="21">
        <v>155</v>
      </c>
      <c r="B101" s="15" t="s">
        <v>109</v>
      </c>
      <c r="C101" s="20">
        <v>2</v>
      </c>
      <c r="D101" s="20">
        <v>0</v>
      </c>
      <c r="E101" s="20">
        <v>3</v>
      </c>
      <c r="F101" s="20">
        <v>1</v>
      </c>
      <c r="G101" s="20">
        <v>0</v>
      </c>
      <c r="H101" s="20">
        <v>3</v>
      </c>
      <c r="I101" s="20">
        <v>1</v>
      </c>
      <c r="J101" s="20">
        <v>4</v>
      </c>
      <c r="K101" s="20">
        <v>0</v>
      </c>
      <c r="L101" s="6">
        <f t="shared" si="1"/>
        <v>14</v>
      </c>
      <c r="M101" s="103"/>
      <c r="N101" s="33">
        <v>13</v>
      </c>
      <c r="O101" s="23"/>
    </row>
    <row r="102" spans="1:15" x14ac:dyDescent="0.35">
      <c r="A102" s="21">
        <v>157</v>
      </c>
      <c r="B102" s="15" t="s">
        <v>110</v>
      </c>
      <c r="C102" s="20">
        <v>1</v>
      </c>
      <c r="D102" s="20">
        <v>1</v>
      </c>
      <c r="E102" s="20">
        <v>3</v>
      </c>
      <c r="F102" s="20">
        <v>1</v>
      </c>
      <c r="G102" s="20">
        <v>3</v>
      </c>
      <c r="H102" s="20">
        <v>4</v>
      </c>
      <c r="I102" s="20">
        <v>1</v>
      </c>
      <c r="J102" s="20">
        <v>7</v>
      </c>
      <c r="K102" s="20">
        <v>1</v>
      </c>
      <c r="L102" s="6">
        <f t="shared" si="1"/>
        <v>22</v>
      </c>
      <c r="M102" s="103"/>
      <c r="N102" s="33">
        <v>14</v>
      </c>
      <c r="O102" s="23"/>
    </row>
    <row r="103" spans="1:15" x14ac:dyDescent="0.35">
      <c r="A103" s="21">
        <v>158</v>
      </c>
      <c r="B103" s="15" t="s">
        <v>111</v>
      </c>
      <c r="C103" s="20">
        <v>0</v>
      </c>
      <c r="D103" s="20">
        <v>1</v>
      </c>
      <c r="E103" s="20">
        <v>0</v>
      </c>
      <c r="F103" s="20">
        <v>0</v>
      </c>
      <c r="G103" s="20">
        <v>0</v>
      </c>
      <c r="H103" s="20">
        <v>0</v>
      </c>
      <c r="I103" s="20">
        <v>1</v>
      </c>
      <c r="J103" s="20">
        <v>0</v>
      </c>
      <c r="K103" s="20">
        <v>0</v>
      </c>
      <c r="L103" s="6">
        <f t="shared" si="1"/>
        <v>2</v>
      </c>
      <c r="M103" s="103"/>
      <c r="N103" s="33">
        <v>15</v>
      </c>
      <c r="O103" s="23"/>
    </row>
    <row r="104" spans="1:15" x14ac:dyDescent="0.35">
      <c r="A104" s="21">
        <v>159</v>
      </c>
      <c r="B104" s="15" t="s">
        <v>112</v>
      </c>
      <c r="C104" s="20">
        <v>1</v>
      </c>
      <c r="D104" s="20">
        <v>2</v>
      </c>
      <c r="E104" s="20">
        <v>4</v>
      </c>
      <c r="F104" s="20">
        <v>0</v>
      </c>
      <c r="G104" s="20">
        <v>0</v>
      </c>
      <c r="H104" s="20">
        <v>6</v>
      </c>
      <c r="I104" s="20">
        <v>0</v>
      </c>
      <c r="J104" s="20">
        <v>8</v>
      </c>
      <c r="K104" s="20">
        <v>1</v>
      </c>
      <c r="L104" s="6">
        <f t="shared" si="1"/>
        <v>22</v>
      </c>
      <c r="M104" s="103"/>
      <c r="N104" s="33">
        <v>16</v>
      </c>
      <c r="O104" s="23"/>
    </row>
    <row r="105" spans="1:15" x14ac:dyDescent="0.35">
      <c r="A105" s="21">
        <v>161</v>
      </c>
      <c r="B105" s="15" t="s">
        <v>113</v>
      </c>
      <c r="C105" s="20">
        <v>2</v>
      </c>
      <c r="D105" s="20">
        <v>0</v>
      </c>
      <c r="E105" s="20">
        <v>3</v>
      </c>
      <c r="F105" s="20">
        <v>0</v>
      </c>
      <c r="G105" s="20">
        <v>4</v>
      </c>
      <c r="H105" s="20">
        <v>2</v>
      </c>
      <c r="I105" s="20">
        <v>0</v>
      </c>
      <c r="J105" s="20">
        <v>3</v>
      </c>
      <c r="K105" s="20">
        <v>0</v>
      </c>
      <c r="L105" s="6">
        <f t="shared" si="1"/>
        <v>14</v>
      </c>
      <c r="M105" s="103"/>
      <c r="N105" s="33">
        <v>17</v>
      </c>
      <c r="O105" s="23"/>
    </row>
    <row r="106" spans="1:15" x14ac:dyDescent="0.35">
      <c r="A106" s="21">
        <v>162</v>
      </c>
      <c r="B106" s="15" t="s">
        <v>114</v>
      </c>
      <c r="C106" s="20">
        <v>2</v>
      </c>
      <c r="D106" s="20">
        <v>0</v>
      </c>
      <c r="E106" s="20">
        <v>2</v>
      </c>
      <c r="F106" s="20">
        <v>0</v>
      </c>
      <c r="G106" s="20">
        <v>0</v>
      </c>
      <c r="H106" s="20">
        <v>4</v>
      </c>
      <c r="I106" s="20">
        <v>1</v>
      </c>
      <c r="J106" s="20">
        <v>8</v>
      </c>
      <c r="K106" s="20">
        <v>1</v>
      </c>
      <c r="L106" s="6">
        <f t="shared" si="1"/>
        <v>18</v>
      </c>
      <c r="M106" s="103"/>
      <c r="N106" s="33">
        <v>18</v>
      </c>
      <c r="O106" s="23"/>
    </row>
    <row r="107" spans="1:15" x14ac:dyDescent="0.35">
      <c r="A107" s="21">
        <v>163</v>
      </c>
      <c r="B107" s="15" t="s">
        <v>115</v>
      </c>
      <c r="C107" s="20">
        <v>0</v>
      </c>
      <c r="D107" s="20">
        <v>0</v>
      </c>
      <c r="E107" s="20">
        <v>1</v>
      </c>
      <c r="F107" s="20">
        <v>0</v>
      </c>
      <c r="G107" s="20">
        <v>2</v>
      </c>
      <c r="H107" s="20">
        <v>2</v>
      </c>
      <c r="I107" s="20">
        <v>2</v>
      </c>
      <c r="J107" s="20">
        <v>5</v>
      </c>
      <c r="K107" s="20">
        <v>1</v>
      </c>
      <c r="L107" s="6">
        <f t="shared" si="1"/>
        <v>13</v>
      </c>
      <c r="M107" s="103"/>
      <c r="N107" s="33">
        <v>19</v>
      </c>
      <c r="O107" s="23"/>
    </row>
    <row r="108" spans="1:15" x14ac:dyDescent="0.35">
      <c r="A108" s="21">
        <v>165</v>
      </c>
      <c r="B108" s="15" t="s">
        <v>116</v>
      </c>
      <c r="C108" s="20">
        <v>1</v>
      </c>
      <c r="D108" s="20">
        <v>1</v>
      </c>
      <c r="E108" s="20">
        <v>3</v>
      </c>
      <c r="F108" s="20">
        <v>0</v>
      </c>
      <c r="G108" s="20">
        <v>3</v>
      </c>
      <c r="H108" s="20">
        <v>3</v>
      </c>
      <c r="I108" s="20">
        <v>0</v>
      </c>
      <c r="J108" s="20">
        <v>3</v>
      </c>
      <c r="K108" s="20">
        <v>0</v>
      </c>
      <c r="L108" s="6">
        <f t="shared" si="1"/>
        <v>14</v>
      </c>
      <c r="M108" s="103"/>
      <c r="N108" s="33">
        <v>20</v>
      </c>
      <c r="O108" s="23"/>
    </row>
    <row r="109" spans="1:15" x14ac:dyDescent="0.35">
      <c r="A109" s="21">
        <v>166</v>
      </c>
      <c r="B109" s="15" t="s">
        <v>117</v>
      </c>
      <c r="C109" s="20">
        <v>0</v>
      </c>
      <c r="D109" s="20">
        <v>1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1</v>
      </c>
      <c r="K109" s="20">
        <v>0</v>
      </c>
      <c r="L109" s="6">
        <f t="shared" si="1"/>
        <v>2</v>
      </c>
      <c r="M109" s="103"/>
      <c r="N109" s="33">
        <v>21</v>
      </c>
      <c r="O109" s="23"/>
    </row>
    <row r="110" spans="1:15" x14ac:dyDescent="0.35">
      <c r="A110" s="21">
        <v>167</v>
      </c>
      <c r="B110" s="15" t="s">
        <v>118</v>
      </c>
      <c r="C110" s="20">
        <v>1</v>
      </c>
      <c r="D110" s="20">
        <v>0</v>
      </c>
      <c r="E110" s="20">
        <v>2</v>
      </c>
      <c r="F110" s="20">
        <v>0</v>
      </c>
      <c r="G110" s="20">
        <v>0</v>
      </c>
      <c r="H110" s="20">
        <v>2</v>
      </c>
      <c r="I110" s="20">
        <v>1</v>
      </c>
      <c r="J110" s="20">
        <v>6</v>
      </c>
      <c r="K110" s="20">
        <v>0</v>
      </c>
      <c r="L110" s="6">
        <f t="shared" si="1"/>
        <v>12</v>
      </c>
      <c r="M110" s="103"/>
      <c r="N110" s="33">
        <v>22</v>
      </c>
      <c r="O110" s="23"/>
    </row>
    <row r="111" spans="1:15" x14ac:dyDescent="0.35">
      <c r="A111" s="21">
        <v>168</v>
      </c>
      <c r="B111" s="15" t="s">
        <v>119</v>
      </c>
      <c r="C111" s="20">
        <v>0</v>
      </c>
      <c r="D111" s="20">
        <v>0</v>
      </c>
      <c r="E111" s="20">
        <v>2</v>
      </c>
      <c r="F111" s="20">
        <v>1</v>
      </c>
      <c r="G111" s="20">
        <v>0</v>
      </c>
      <c r="H111" s="20">
        <v>3</v>
      </c>
      <c r="I111" s="20">
        <v>0</v>
      </c>
      <c r="J111" s="20">
        <v>6</v>
      </c>
      <c r="K111" s="20">
        <v>2</v>
      </c>
      <c r="L111" s="6">
        <f t="shared" si="1"/>
        <v>14</v>
      </c>
      <c r="M111" s="103"/>
      <c r="N111" s="33">
        <v>23</v>
      </c>
      <c r="O111" s="23"/>
    </row>
    <row r="112" spans="1:15" x14ac:dyDescent="0.35">
      <c r="A112" s="21">
        <v>169</v>
      </c>
      <c r="B112" s="15" t="s">
        <v>120</v>
      </c>
      <c r="C112" s="20">
        <v>0</v>
      </c>
      <c r="D112" s="20">
        <v>1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1</v>
      </c>
      <c r="K112" s="20">
        <v>0</v>
      </c>
      <c r="L112" s="6">
        <f t="shared" si="1"/>
        <v>2</v>
      </c>
      <c r="M112" s="103"/>
      <c r="N112" s="33">
        <v>24</v>
      </c>
      <c r="O112" s="23"/>
    </row>
    <row r="113" spans="1:15" x14ac:dyDescent="0.35">
      <c r="A113" s="21">
        <v>170</v>
      </c>
      <c r="B113" s="15" t="s">
        <v>121</v>
      </c>
      <c r="C113" s="20">
        <v>1</v>
      </c>
      <c r="D113" s="20">
        <v>1</v>
      </c>
      <c r="E113" s="20">
        <v>3</v>
      </c>
      <c r="F113" s="20">
        <v>1</v>
      </c>
      <c r="G113" s="20">
        <v>0</v>
      </c>
      <c r="H113" s="20">
        <v>5</v>
      </c>
      <c r="I113" s="20">
        <v>0</v>
      </c>
      <c r="J113" s="20">
        <v>5</v>
      </c>
      <c r="K113" s="20">
        <v>2</v>
      </c>
      <c r="L113" s="6">
        <f t="shared" si="1"/>
        <v>18</v>
      </c>
      <c r="M113" s="103"/>
      <c r="N113" s="33">
        <v>25</v>
      </c>
      <c r="O113" s="23"/>
    </row>
    <row r="114" spans="1:15" x14ac:dyDescent="0.35">
      <c r="A114" s="21">
        <v>171</v>
      </c>
      <c r="B114" s="15" t="s">
        <v>122</v>
      </c>
      <c r="C114" s="20">
        <v>0</v>
      </c>
      <c r="D114" s="20">
        <v>2</v>
      </c>
      <c r="E114" s="20">
        <v>0</v>
      </c>
      <c r="F114" s="20">
        <v>0</v>
      </c>
      <c r="G114" s="20">
        <v>1</v>
      </c>
      <c r="H114" s="20">
        <v>0</v>
      </c>
      <c r="I114" s="20">
        <v>1</v>
      </c>
      <c r="J114" s="20">
        <v>0</v>
      </c>
      <c r="K114" s="20">
        <v>0</v>
      </c>
      <c r="L114" s="6">
        <f t="shared" si="1"/>
        <v>4</v>
      </c>
      <c r="M114" s="103"/>
      <c r="N114" s="33">
        <v>26</v>
      </c>
      <c r="O114" s="23"/>
    </row>
    <row r="115" spans="1:15" x14ac:dyDescent="0.35">
      <c r="A115" s="21">
        <v>172</v>
      </c>
      <c r="B115" s="15" t="s">
        <v>123</v>
      </c>
      <c r="C115" s="20">
        <v>1</v>
      </c>
      <c r="D115" s="20">
        <v>1</v>
      </c>
      <c r="E115" s="20">
        <v>3</v>
      </c>
      <c r="F115" s="20">
        <v>1</v>
      </c>
      <c r="G115" s="20">
        <v>3</v>
      </c>
      <c r="H115" s="20">
        <v>3</v>
      </c>
      <c r="I115" s="20">
        <v>0</v>
      </c>
      <c r="J115" s="20">
        <v>8</v>
      </c>
      <c r="K115" s="20">
        <v>0</v>
      </c>
      <c r="L115" s="6">
        <f t="shared" si="1"/>
        <v>20</v>
      </c>
      <c r="M115" s="103"/>
      <c r="N115" s="33">
        <v>27</v>
      </c>
      <c r="O115" s="23"/>
    </row>
    <row r="116" spans="1:15" x14ac:dyDescent="0.35">
      <c r="A116" s="21">
        <v>173</v>
      </c>
      <c r="B116" s="15" t="s">
        <v>124</v>
      </c>
      <c r="C116" s="20">
        <v>1</v>
      </c>
      <c r="D116" s="20">
        <v>1</v>
      </c>
      <c r="E116" s="20">
        <v>2</v>
      </c>
      <c r="F116" s="20">
        <v>0</v>
      </c>
      <c r="G116" s="20">
        <v>0</v>
      </c>
      <c r="H116" s="20">
        <v>2</v>
      </c>
      <c r="I116" s="20">
        <v>0</v>
      </c>
      <c r="J116" s="20">
        <v>8</v>
      </c>
      <c r="K116" s="20">
        <v>1</v>
      </c>
      <c r="L116" s="6">
        <f t="shared" si="1"/>
        <v>15</v>
      </c>
      <c r="M116" s="103"/>
      <c r="N116" s="33">
        <v>28</v>
      </c>
      <c r="O116" s="23"/>
    </row>
    <row r="117" spans="1:15" x14ac:dyDescent="0.35">
      <c r="A117" s="21">
        <v>174</v>
      </c>
      <c r="B117" s="15" t="s">
        <v>125</v>
      </c>
      <c r="C117" s="20">
        <v>2</v>
      </c>
      <c r="D117" s="20">
        <v>1</v>
      </c>
      <c r="E117" s="20">
        <v>3</v>
      </c>
      <c r="F117" s="20">
        <v>1</v>
      </c>
      <c r="G117" s="20">
        <v>3</v>
      </c>
      <c r="H117" s="20">
        <v>3</v>
      </c>
      <c r="I117" s="20">
        <v>1</v>
      </c>
      <c r="J117" s="20">
        <v>6</v>
      </c>
      <c r="K117" s="20">
        <v>0</v>
      </c>
      <c r="L117" s="6">
        <f t="shared" si="1"/>
        <v>20</v>
      </c>
      <c r="M117" s="103"/>
      <c r="N117" s="33">
        <v>29</v>
      </c>
      <c r="O117" s="23"/>
    </row>
    <row r="118" spans="1:15" x14ac:dyDescent="0.35">
      <c r="A118" s="21">
        <v>175</v>
      </c>
      <c r="B118" s="15" t="s">
        <v>126</v>
      </c>
      <c r="C118" s="20">
        <v>1</v>
      </c>
      <c r="D118" s="20">
        <v>1</v>
      </c>
      <c r="E118" s="20">
        <v>2</v>
      </c>
      <c r="F118" s="20">
        <v>0</v>
      </c>
      <c r="G118" s="20">
        <v>2</v>
      </c>
      <c r="H118" s="20">
        <v>4</v>
      </c>
      <c r="I118" s="20">
        <v>4</v>
      </c>
      <c r="J118" s="20">
        <v>8</v>
      </c>
      <c r="K118" s="20">
        <v>1</v>
      </c>
      <c r="L118" s="6">
        <f t="shared" si="1"/>
        <v>23</v>
      </c>
      <c r="M118" s="103"/>
      <c r="N118" s="33">
        <v>30</v>
      </c>
      <c r="O118" s="23"/>
    </row>
    <row r="119" spans="1:15" x14ac:dyDescent="0.35">
      <c r="A119" s="21">
        <v>177</v>
      </c>
      <c r="B119" s="15" t="s">
        <v>127</v>
      </c>
      <c r="C119" s="20">
        <v>0</v>
      </c>
      <c r="D119" s="20">
        <v>1</v>
      </c>
      <c r="E119" s="20">
        <v>2</v>
      </c>
      <c r="F119" s="20">
        <v>0</v>
      </c>
      <c r="G119" s="20">
        <v>0</v>
      </c>
      <c r="H119" s="20">
        <v>2</v>
      </c>
      <c r="I119" s="20">
        <v>0</v>
      </c>
      <c r="J119" s="20">
        <v>5</v>
      </c>
      <c r="K119" s="20">
        <v>2</v>
      </c>
      <c r="L119" s="6">
        <f t="shared" si="1"/>
        <v>12</v>
      </c>
      <c r="M119" s="103"/>
      <c r="N119" s="33">
        <v>31</v>
      </c>
      <c r="O119" s="23"/>
    </row>
    <row r="120" spans="1:15" x14ac:dyDescent="0.35">
      <c r="A120" s="21">
        <v>178</v>
      </c>
      <c r="B120" s="15" t="s">
        <v>128</v>
      </c>
      <c r="C120" s="20">
        <v>2</v>
      </c>
      <c r="D120" s="20">
        <v>1</v>
      </c>
      <c r="E120" s="20">
        <v>3</v>
      </c>
      <c r="F120" s="20">
        <v>1</v>
      </c>
      <c r="G120" s="20">
        <v>0</v>
      </c>
      <c r="H120" s="20">
        <v>3</v>
      </c>
      <c r="I120" s="20">
        <v>1</v>
      </c>
      <c r="J120" s="20">
        <v>6</v>
      </c>
      <c r="K120" s="20">
        <v>0</v>
      </c>
      <c r="L120" s="6">
        <f t="shared" si="1"/>
        <v>17</v>
      </c>
      <c r="M120" s="103"/>
      <c r="N120" s="33">
        <v>32</v>
      </c>
      <c r="O120" s="23"/>
    </row>
    <row r="121" spans="1:15" x14ac:dyDescent="0.35">
      <c r="A121" s="21">
        <v>179</v>
      </c>
      <c r="B121" s="15" t="s">
        <v>129</v>
      </c>
      <c r="C121" s="20">
        <v>0</v>
      </c>
      <c r="D121" s="20">
        <v>1</v>
      </c>
      <c r="E121" s="20">
        <v>0</v>
      </c>
      <c r="F121" s="20">
        <v>0</v>
      </c>
      <c r="G121" s="20">
        <v>1</v>
      </c>
      <c r="H121" s="20">
        <v>0</v>
      </c>
      <c r="I121" s="20">
        <v>0</v>
      </c>
      <c r="J121" s="20">
        <v>0</v>
      </c>
      <c r="K121" s="20">
        <v>0</v>
      </c>
      <c r="L121" s="6">
        <f t="shared" si="1"/>
        <v>2</v>
      </c>
      <c r="M121" s="103"/>
      <c r="N121" s="33">
        <v>33</v>
      </c>
      <c r="O121" s="23"/>
    </row>
    <row r="122" spans="1:15" x14ac:dyDescent="0.35">
      <c r="A122" s="21">
        <v>180</v>
      </c>
      <c r="B122" s="15" t="s">
        <v>130</v>
      </c>
      <c r="C122" s="20">
        <v>2</v>
      </c>
      <c r="D122" s="20">
        <v>0</v>
      </c>
      <c r="E122" s="20">
        <v>0</v>
      </c>
      <c r="F122" s="20">
        <v>0</v>
      </c>
      <c r="G122" s="20">
        <v>2</v>
      </c>
      <c r="H122" s="20">
        <v>0</v>
      </c>
      <c r="I122" s="20">
        <v>0</v>
      </c>
      <c r="J122" s="20">
        <v>0</v>
      </c>
      <c r="K122" s="20">
        <v>0</v>
      </c>
      <c r="L122" s="6">
        <f t="shared" si="1"/>
        <v>4</v>
      </c>
      <c r="M122" s="103"/>
      <c r="N122" s="33">
        <v>34</v>
      </c>
      <c r="O122" s="23"/>
    </row>
    <row r="123" spans="1:15" x14ac:dyDescent="0.35">
      <c r="A123" s="21">
        <v>182</v>
      </c>
      <c r="B123" s="15" t="s">
        <v>131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1</v>
      </c>
      <c r="I123" s="20">
        <v>0</v>
      </c>
      <c r="J123" s="20">
        <v>1</v>
      </c>
      <c r="K123" s="20">
        <v>0</v>
      </c>
      <c r="L123" s="6">
        <f t="shared" si="1"/>
        <v>2</v>
      </c>
      <c r="M123" s="103"/>
      <c r="N123" s="33">
        <v>35</v>
      </c>
      <c r="O123" s="23"/>
    </row>
    <row r="124" spans="1:15" x14ac:dyDescent="0.35">
      <c r="A124" s="21">
        <v>184</v>
      </c>
      <c r="B124" s="15" t="s">
        <v>132</v>
      </c>
      <c r="C124" s="20">
        <v>1</v>
      </c>
      <c r="D124" s="20">
        <v>1</v>
      </c>
      <c r="E124" s="20">
        <v>1</v>
      </c>
      <c r="F124" s="20">
        <v>0</v>
      </c>
      <c r="G124" s="20">
        <v>1</v>
      </c>
      <c r="H124" s="20">
        <v>3</v>
      </c>
      <c r="I124" s="20">
        <v>0</v>
      </c>
      <c r="J124" s="20">
        <v>5</v>
      </c>
      <c r="K124" s="20">
        <v>0</v>
      </c>
      <c r="L124" s="6">
        <f t="shared" si="1"/>
        <v>12</v>
      </c>
      <c r="M124" s="103"/>
      <c r="N124" s="33">
        <v>36</v>
      </c>
      <c r="O124" s="23"/>
    </row>
    <row r="125" spans="1:15" x14ac:dyDescent="0.35">
      <c r="A125" s="21">
        <v>186</v>
      </c>
      <c r="B125" s="15" t="s">
        <v>133</v>
      </c>
      <c r="C125" s="20">
        <v>0</v>
      </c>
      <c r="D125" s="20">
        <v>1</v>
      </c>
      <c r="E125" s="20">
        <v>1</v>
      </c>
      <c r="F125" s="20">
        <v>0</v>
      </c>
      <c r="G125" s="20">
        <v>3</v>
      </c>
      <c r="H125" s="20">
        <v>2</v>
      </c>
      <c r="I125" s="20">
        <v>0</v>
      </c>
      <c r="J125" s="20">
        <v>6</v>
      </c>
      <c r="K125" s="20">
        <v>0</v>
      </c>
      <c r="L125" s="6">
        <f t="shared" si="1"/>
        <v>13</v>
      </c>
      <c r="M125" s="103"/>
      <c r="N125" s="33">
        <v>37</v>
      </c>
      <c r="O125" s="23"/>
    </row>
    <row r="126" spans="1:15" x14ac:dyDescent="0.35">
      <c r="A126" s="21">
        <v>187</v>
      </c>
      <c r="B126" s="15" t="s">
        <v>134</v>
      </c>
      <c r="C126" s="20">
        <v>1</v>
      </c>
      <c r="D126" s="20">
        <v>1</v>
      </c>
      <c r="E126" s="20">
        <v>2</v>
      </c>
      <c r="F126" s="20">
        <v>0</v>
      </c>
      <c r="G126" s="20">
        <v>3</v>
      </c>
      <c r="H126" s="20">
        <v>1</v>
      </c>
      <c r="I126" s="20">
        <v>0</v>
      </c>
      <c r="J126" s="20">
        <v>8</v>
      </c>
      <c r="K126" s="20">
        <v>0</v>
      </c>
      <c r="L126" s="6">
        <f t="shared" si="1"/>
        <v>16</v>
      </c>
      <c r="M126" s="103"/>
      <c r="N126" s="33">
        <v>38</v>
      </c>
      <c r="O126" s="23"/>
    </row>
    <row r="127" spans="1:15" x14ac:dyDescent="0.35">
      <c r="A127" s="21">
        <v>188</v>
      </c>
      <c r="B127" s="15" t="s">
        <v>135</v>
      </c>
      <c r="C127" s="20">
        <v>1</v>
      </c>
      <c r="D127" s="20">
        <v>1</v>
      </c>
      <c r="E127" s="20">
        <v>1</v>
      </c>
      <c r="F127" s="20">
        <v>0</v>
      </c>
      <c r="G127" s="20">
        <v>2</v>
      </c>
      <c r="H127" s="20">
        <v>3</v>
      </c>
      <c r="I127" s="20">
        <v>0</v>
      </c>
      <c r="J127" s="20">
        <v>8</v>
      </c>
      <c r="K127" s="20">
        <v>0</v>
      </c>
      <c r="L127" s="6">
        <f t="shared" si="1"/>
        <v>16</v>
      </c>
      <c r="M127" s="103"/>
      <c r="N127" s="33">
        <v>39</v>
      </c>
      <c r="O127" s="23"/>
    </row>
    <row r="128" spans="1:15" x14ac:dyDescent="0.35">
      <c r="A128" s="21">
        <v>190</v>
      </c>
      <c r="B128" s="15" t="s">
        <v>136</v>
      </c>
      <c r="C128" s="20">
        <v>1</v>
      </c>
      <c r="D128" s="20">
        <v>0</v>
      </c>
      <c r="E128" s="20">
        <v>0</v>
      </c>
      <c r="F128" s="20">
        <v>0</v>
      </c>
      <c r="G128" s="20">
        <v>0</v>
      </c>
      <c r="H128" s="20">
        <v>1</v>
      </c>
      <c r="I128" s="20">
        <v>0</v>
      </c>
      <c r="J128" s="20">
        <v>0</v>
      </c>
      <c r="K128" s="20">
        <v>0</v>
      </c>
      <c r="L128" s="6">
        <f t="shared" si="1"/>
        <v>2</v>
      </c>
      <c r="M128" s="103"/>
      <c r="N128" s="33">
        <v>40</v>
      </c>
      <c r="O128" s="23"/>
    </row>
    <row r="129" spans="1:15" x14ac:dyDescent="0.35">
      <c r="A129" s="21">
        <v>192</v>
      </c>
      <c r="B129" s="15" t="s">
        <v>137</v>
      </c>
      <c r="C129" s="20">
        <v>0</v>
      </c>
      <c r="D129" s="20">
        <v>1</v>
      </c>
      <c r="E129" s="20">
        <v>1</v>
      </c>
      <c r="F129" s="20">
        <v>1</v>
      </c>
      <c r="G129" s="20">
        <v>0</v>
      </c>
      <c r="H129" s="20">
        <v>2</v>
      </c>
      <c r="I129" s="20">
        <v>4</v>
      </c>
      <c r="J129" s="20">
        <v>8</v>
      </c>
      <c r="K129" s="20">
        <v>1</v>
      </c>
      <c r="L129" s="6">
        <f t="shared" si="1"/>
        <v>18</v>
      </c>
      <c r="M129" s="104"/>
      <c r="N129" s="33">
        <v>41</v>
      </c>
      <c r="O129" s="23"/>
    </row>
  </sheetData>
  <mergeCells count="20">
    <mergeCell ref="Q80:R80"/>
    <mergeCell ref="Q23:R23"/>
    <mergeCell ref="Q31:R31"/>
    <mergeCell ref="Q39:R39"/>
    <mergeCell ref="Q53:R53"/>
    <mergeCell ref="Q67:R67"/>
    <mergeCell ref="P5:X5"/>
    <mergeCell ref="P9:X9"/>
    <mergeCell ref="P10:X10"/>
    <mergeCell ref="P12:X12"/>
    <mergeCell ref="P17:X17"/>
    <mergeCell ref="M41:M56"/>
    <mergeCell ref="M57:M77"/>
    <mergeCell ref="M78:M129"/>
    <mergeCell ref="A1:A3"/>
    <mergeCell ref="B1:B4"/>
    <mergeCell ref="C1:L1"/>
    <mergeCell ref="M1:M4"/>
    <mergeCell ref="M5:M27"/>
    <mergeCell ref="M28:M4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96F8-F793-4AFF-855D-42240761DA1B}">
  <dimension ref="A1:M129"/>
  <sheetViews>
    <sheetView topLeftCell="A5" workbookViewId="0">
      <selection activeCell="M11" sqref="M11"/>
    </sheetView>
  </sheetViews>
  <sheetFormatPr defaultRowHeight="14.5" x14ac:dyDescent="0.35"/>
  <cols>
    <col min="1" max="1" width="10.26953125" style="22" customWidth="1"/>
    <col min="2" max="2" width="28.1796875" bestFit="1" customWidth="1"/>
    <col min="6" max="6" width="14.54296875" customWidth="1"/>
    <col min="9" max="9" width="8.81640625" customWidth="1"/>
  </cols>
  <sheetData>
    <row r="1" spans="1:13" x14ac:dyDescent="0.35">
      <c r="A1" s="111" t="s">
        <v>199</v>
      </c>
      <c r="B1" s="112" t="s">
        <v>0</v>
      </c>
      <c r="C1" s="130" t="s">
        <v>1</v>
      </c>
      <c r="D1" s="131"/>
      <c r="E1" s="132"/>
      <c r="F1" s="133" t="s">
        <v>2</v>
      </c>
    </row>
    <row r="2" spans="1:13" x14ac:dyDescent="0.35">
      <c r="A2" s="111"/>
      <c r="B2" s="105"/>
      <c r="C2" s="50" t="s">
        <v>259</v>
      </c>
      <c r="D2" s="50" t="s">
        <v>257</v>
      </c>
      <c r="E2" s="51"/>
      <c r="F2" s="133"/>
    </row>
    <row r="3" spans="1:13" x14ac:dyDescent="0.35">
      <c r="A3" s="111"/>
      <c r="B3" s="112"/>
      <c r="C3" s="3" t="s">
        <v>138</v>
      </c>
      <c r="D3" s="3" t="s">
        <v>139</v>
      </c>
      <c r="E3" s="27" t="s">
        <v>12</v>
      </c>
      <c r="F3" s="133"/>
    </row>
    <row r="4" spans="1:13" x14ac:dyDescent="0.35">
      <c r="A4" s="5" t="s">
        <v>198</v>
      </c>
      <c r="B4" s="112"/>
      <c r="C4" s="5">
        <v>1</v>
      </c>
      <c r="D4" s="5">
        <v>1</v>
      </c>
      <c r="E4" s="28">
        <f>SUM(C4:D4)</f>
        <v>2</v>
      </c>
      <c r="F4" s="133"/>
    </row>
    <row r="5" spans="1:13" x14ac:dyDescent="0.35">
      <c r="A5" s="21">
        <v>43</v>
      </c>
      <c r="B5" s="9" t="s">
        <v>13</v>
      </c>
      <c r="C5" s="20">
        <v>1</v>
      </c>
      <c r="D5" s="20">
        <v>1</v>
      </c>
      <c r="E5" s="6">
        <f t="shared" ref="E5:E67" si="0">SUM(C5:D5)</f>
        <v>2</v>
      </c>
      <c r="F5" s="114" t="s">
        <v>342</v>
      </c>
    </row>
    <row r="6" spans="1:13" x14ac:dyDescent="0.35">
      <c r="A6" s="21">
        <v>44</v>
      </c>
      <c r="B6" s="9" t="s">
        <v>14</v>
      </c>
      <c r="C6" s="20">
        <v>1</v>
      </c>
      <c r="D6" s="20">
        <v>1</v>
      </c>
      <c r="E6" s="6">
        <f t="shared" si="0"/>
        <v>2</v>
      </c>
      <c r="F6" s="115"/>
      <c r="I6" s="122" t="s">
        <v>183</v>
      </c>
      <c r="J6" s="124"/>
    </row>
    <row r="7" spans="1:13" x14ac:dyDescent="0.35">
      <c r="A7" s="21">
        <v>45</v>
      </c>
      <c r="B7" s="9" t="s">
        <v>15</v>
      </c>
      <c r="C7" s="20">
        <v>1</v>
      </c>
      <c r="D7" s="20">
        <v>1</v>
      </c>
      <c r="E7" s="6">
        <f t="shared" si="0"/>
        <v>2</v>
      </c>
      <c r="F7" s="115"/>
      <c r="I7" s="18" t="s">
        <v>194</v>
      </c>
      <c r="J7" s="18" t="s">
        <v>139</v>
      </c>
      <c r="L7" s="8" t="s">
        <v>257</v>
      </c>
      <c r="M7" s="8">
        <f>COUNTIFS(D5:D129,"&gt;0")</f>
        <v>67</v>
      </c>
    </row>
    <row r="8" spans="1:13" x14ac:dyDescent="0.35">
      <c r="A8" s="21">
        <v>46</v>
      </c>
      <c r="B8" s="9" t="s">
        <v>16</v>
      </c>
      <c r="C8" s="20">
        <v>1</v>
      </c>
      <c r="D8" s="20">
        <v>1</v>
      </c>
      <c r="E8" s="6">
        <f t="shared" si="0"/>
        <v>2</v>
      </c>
      <c r="F8" s="115"/>
      <c r="I8" s="8" t="s">
        <v>195</v>
      </c>
      <c r="J8" s="8" t="s">
        <v>196</v>
      </c>
      <c r="L8" s="8" t="s">
        <v>259</v>
      </c>
      <c r="M8" s="8">
        <f>COUNTIFS(C5:C129,"&gt;0")</f>
        <v>79</v>
      </c>
    </row>
    <row r="9" spans="1:13" x14ac:dyDescent="0.35">
      <c r="A9" s="21">
        <v>48</v>
      </c>
      <c r="B9" s="9" t="s">
        <v>17</v>
      </c>
      <c r="C9" s="20">
        <v>1</v>
      </c>
      <c r="D9" s="20">
        <v>0</v>
      </c>
      <c r="E9" s="6">
        <f t="shared" si="0"/>
        <v>1</v>
      </c>
      <c r="F9" s="115"/>
    </row>
    <row r="10" spans="1:13" x14ac:dyDescent="0.35">
      <c r="A10" s="21">
        <v>49</v>
      </c>
      <c r="B10" s="9" t="s">
        <v>18</v>
      </c>
      <c r="C10" s="20">
        <v>1</v>
      </c>
      <c r="D10" s="20">
        <v>1</v>
      </c>
      <c r="E10" s="6">
        <f t="shared" si="0"/>
        <v>2</v>
      </c>
      <c r="F10" s="115"/>
      <c r="I10" s="134" t="s">
        <v>178</v>
      </c>
      <c r="J10" s="134"/>
    </row>
    <row r="11" spans="1:13" x14ac:dyDescent="0.35">
      <c r="A11" s="21">
        <v>50</v>
      </c>
      <c r="B11" s="9" t="s">
        <v>19</v>
      </c>
      <c r="C11" s="20">
        <v>1</v>
      </c>
      <c r="D11" s="20">
        <v>1</v>
      </c>
      <c r="E11" s="6">
        <f t="shared" si="0"/>
        <v>2</v>
      </c>
      <c r="F11" s="115"/>
      <c r="I11" s="135" t="s">
        <v>179</v>
      </c>
      <c r="J11" s="135"/>
      <c r="L11" t="s">
        <v>321</v>
      </c>
      <c r="M11">
        <f>COUNTIFS(C5:C129,"&gt;0")</f>
        <v>79</v>
      </c>
    </row>
    <row r="12" spans="1:13" x14ac:dyDescent="0.35">
      <c r="A12" s="21">
        <v>51</v>
      </c>
      <c r="B12" s="9" t="s">
        <v>20</v>
      </c>
      <c r="C12" s="20">
        <v>1</v>
      </c>
      <c r="D12" s="20">
        <v>1</v>
      </c>
      <c r="E12" s="6">
        <f t="shared" si="0"/>
        <v>2</v>
      </c>
      <c r="F12" s="115"/>
      <c r="L12" t="s">
        <v>322</v>
      </c>
      <c r="M12">
        <f>COUNTIFS(D5:D129,"&gt;0")</f>
        <v>67</v>
      </c>
    </row>
    <row r="13" spans="1:13" x14ac:dyDescent="0.35">
      <c r="A13" s="21">
        <v>52</v>
      </c>
      <c r="B13" s="9" t="s">
        <v>21</v>
      </c>
      <c r="C13" s="20">
        <v>1</v>
      </c>
      <c r="D13" s="20">
        <v>0</v>
      </c>
      <c r="E13" s="6">
        <f t="shared" si="0"/>
        <v>1</v>
      </c>
      <c r="F13" s="115"/>
      <c r="I13" s="134" t="s">
        <v>180</v>
      </c>
      <c r="J13" s="134"/>
      <c r="L13" t="s">
        <v>323</v>
      </c>
    </row>
    <row r="14" spans="1:13" x14ac:dyDescent="0.35">
      <c r="A14" s="21">
        <v>53</v>
      </c>
      <c r="B14" s="9" t="s">
        <v>22</v>
      </c>
      <c r="C14" s="20">
        <v>1</v>
      </c>
      <c r="D14" s="20">
        <v>1</v>
      </c>
      <c r="E14" s="6">
        <f t="shared" si="0"/>
        <v>2</v>
      </c>
      <c r="F14" s="115"/>
      <c r="I14" s="18" t="s">
        <v>194</v>
      </c>
      <c r="J14" s="18" t="s">
        <v>139</v>
      </c>
    </row>
    <row r="15" spans="1:13" x14ac:dyDescent="0.35">
      <c r="A15" s="21">
        <v>54</v>
      </c>
      <c r="B15" s="9" t="s">
        <v>23</v>
      </c>
      <c r="C15" s="20">
        <v>1</v>
      </c>
      <c r="D15" s="20">
        <v>1</v>
      </c>
      <c r="E15" s="6">
        <f t="shared" si="0"/>
        <v>2</v>
      </c>
      <c r="F15" s="115"/>
      <c r="I15" s="8" t="s">
        <v>181</v>
      </c>
      <c r="J15" s="8" t="s">
        <v>181</v>
      </c>
    </row>
    <row r="16" spans="1:13" x14ac:dyDescent="0.35">
      <c r="A16" s="21">
        <v>55</v>
      </c>
      <c r="B16" s="9" t="s">
        <v>24</v>
      </c>
      <c r="C16" s="20">
        <v>1</v>
      </c>
      <c r="D16" s="20">
        <v>0</v>
      </c>
      <c r="E16" s="6">
        <f t="shared" si="0"/>
        <v>1</v>
      </c>
      <c r="F16" s="115"/>
      <c r="I16" s="8" t="s">
        <v>182</v>
      </c>
      <c r="J16" s="8" t="s">
        <v>182</v>
      </c>
      <c r="L16" t="s">
        <v>323</v>
      </c>
      <c r="M16">
        <f>COUNTIFS(C5:D129,"&gt;0")</f>
        <v>146</v>
      </c>
    </row>
    <row r="17" spans="1:10" x14ac:dyDescent="0.35">
      <c r="A17" s="21">
        <v>56</v>
      </c>
      <c r="B17" s="9" t="s">
        <v>25</v>
      </c>
      <c r="C17" s="20">
        <v>1</v>
      </c>
      <c r="D17" s="20">
        <v>1</v>
      </c>
      <c r="E17" s="6">
        <f t="shared" si="0"/>
        <v>2</v>
      </c>
      <c r="F17" s="115"/>
    </row>
    <row r="18" spans="1:10" x14ac:dyDescent="0.35">
      <c r="A18" s="21">
        <v>57</v>
      </c>
      <c r="B18" s="9" t="s">
        <v>26</v>
      </c>
      <c r="C18" s="20">
        <v>1</v>
      </c>
      <c r="D18" s="20">
        <v>1</v>
      </c>
      <c r="E18" s="6">
        <f t="shared" si="0"/>
        <v>2</v>
      </c>
      <c r="F18" s="115"/>
      <c r="I18" s="134" t="s">
        <v>185</v>
      </c>
      <c r="J18" s="134"/>
    </row>
    <row r="19" spans="1:10" x14ac:dyDescent="0.35">
      <c r="A19" s="21">
        <v>58</v>
      </c>
      <c r="B19" s="9" t="s">
        <v>27</v>
      </c>
      <c r="C19" s="20">
        <v>1</v>
      </c>
      <c r="D19" s="20">
        <v>0</v>
      </c>
      <c r="E19" s="6">
        <f t="shared" si="0"/>
        <v>1</v>
      </c>
      <c r="F19" s="115"/>
      <c r="I19" s="18" t="s">
        <v>194</v>
      </c>
      <c r="J19" s="18" t="s">
        <v>139</v>
      </c>
    </row>
    <row r="20" spans="1:10" x14ac:dyDescent="0.35">
      <c r="A20" s="21">
        <v>59</v>
      </c>
      <c r="B20" s="9" t="s">
        <v>28</v>
      </c>
      <c r="C20" s="20">
        <v>1</v>
      </c>
      <c r="D20" s="20">
        <v>1</v>
      </c>
      <c r="E20" s="6">
        <f t="shared" si="0"/>
        <v>2</v>
      </c>
      <c r="F20" s="115"/>
      <c r="I20" s="8" t="s">
        <v>186</v>
      </c>
      <c r="J20" s="8" t="s">
        <v>187</v>
      </c>
    </row>
    <row r="21" spans="1:10" x14ac:dyDescent="0.35">
      <c r="A21" s="21">
        <v>60</v>
      </c>
      <c r="B21" s="9" t="s">
        <v>29</v>
      </c>
      <c r="C21" s="20">
        <v>1</v>
      </c>
      <c r="D21" s="20">
        <v>1</v>
      </c>
      <c r="E21" s="6">
        <f t="shared" si="0"/>
        <v>2</v>
      </c>
      <c r="F21" s="115"/>
      <c r="I21" s="8" t="s">
        <v>188</v>
      </c>
      <c r="J21" s="8" t="s">
        <v>188</v>
      </c>
    </row>
    <row r="22" spans="1:10" x14ac:dyDescent="0.35">
      <c r="A22" s="21">
        <v>61</v>
      </c>
      <c r="B22" s="9" t="s">
        <v>30</v>
      </c>
      <c r="C22" s="20">
        <v>1</v>
      </c>
      <c r="D22" s="20">
        <v>0</v>
      </c>
      <c r="E22" s="6">
        <f t="shared" si="0"/>
        <v>1</v>
      </c>
      <c r="F22" s="115"/>
    </row>
    <row r="23" spans="1:10" x14ac:dyDescent="0.35">
      <c r="A23" s="21">
        <v>62</v>
      </c>
      <c r="B23" s="9" t="s">
        <v>31</v>
      </c>
      <c r="C23" s="20">
        <v>1</v>
      </c>
      <c r="D23" s="20">
        <v>1</v>
      </c>
      <c r="E23" s="6">
        <f t="shared" si="0"/>
        <v>2</v>
      </c>
      <c r="F23" s="115"/>
    </row>
    <row r="24" spans="1:10" x14ac:dyDescent="0.35">
      <c r="A24" s="21">
        <v>65</v>
      </c>
      <c r="B24" s="9" t="s">
        <v>32</v>
      </c>
      <c r="C24" s="20">
        <v>1</v>
      </c>
      <c r="D24" s="20">
        <v>1</v>
      </c>
      <c r="E24" s="6">
        <f t="shared" si="0"/>
        <v>2</v>
      </c>
      <c r="F24" s="115"/>
    </row>
    <row r="25" spans="1:10" x14ac:dyDescent="0.35">
      <c r="A25" s="21">
        <v>66</v>
      </c>
      <c r="B25" s="9" t="s">
        <v>34</v>
      </c>
      <c r="C25" s="20">
        <v>0</v>
      </c>
      <c r="D25" s="20">
        <v>0</v>
      </c>
      <c r="E25" s="6">
        <f t="shared" si="0"/>
        <v>0</v>
      </c>
      <c r="F25" s="115"/>
    </row>
    <row r="26" spans="1:10" x14ac:dyDescent="0.35">
      <c r="A26" s="21">
        <v>67</v>
      </c>
      <c r="B26" s="9" t="s">
        <v>35</v>
      </c>
      <c r="C26" s="20">
        <v>1</v>
      </c>
      <c r="D26" s="20">
        <v>1</v>
      </c>
      <c r="E26" s="6">
        <f t="shared" si="0"/>
        <v>2</v>
      </c>
      <c r="F26" s="116"/>
    </row>
    <row r="27" spans="1:10" x14ac:dyDescent="0.35">
      <c r="A27" s="21">
        <v>68</v>
      </c>
      <c r="B27" s="10" t="s">
        <v>36</v>
      </c>
      <c r="C27" s="20">
        <v>1</v>
      </c>
      <c r="D27" s="20">
        <v>1</v>
      </c>
      <c r="E27" s="6">
        <f t="shared" si="0"/>
        <v>2</v>
      </c>
      <c r="F27" s="117" t="s">
        <v>343</v>
      </c>
    </row>
    <row r="28" spans="1:10" x14ac:dyDescent="0.35">
      <c r="A28" s="21">
        <v>69</v>
      </c>
      <c r="B28" s="10" t="s">
        <v>37</v>
      </c>
      <c r="C28" s="20">
        <v>1</v>
      </c>
      <c r="D28" s="20">
        <v>0</v>
      </c>
      <c r="E28" s="6">
        <f t="shared" si="0"/>
        <v>1</v>
      </c>
      <c r="F28" s="118"/>
    </row>
    <row r="29" spans="1:10" x14ac:dyDescent="0.35">
      <c r="A29" s="21">
        <v>70</v>
      </c>
      <c r="B29" s="10" t="s">
        <v>38</v>
      </c>
      <c r="C29" s="20">
        <v>1</v>
      </c>
      <c r="D29" s="20">
        <v>1</v>
      </c>
      <c r="E29" s="6">
        <f t="shared" si="0"/>
        <v>2</v>
      </c>
      <c r="F29" s="118"/>
    </row>
    <row r="30" spans="1:10" x14ac:dyDescent="0.35">
      <c r="A30" s="21">
        <v>71</v>
      </c>
      <c r="B30" s="10" t="s">
        <v>39</v>
      </c>
      <c r="C30" s="20">
        <v>0</v>
      </c>
      <c r="D30" s="20">
        <v>0</v>
      </c>
      <c r="E30" s="6">
        <f t="shared" si="0"/>
        <v>0</v>
      </c>
      <c r="F30" s="118"/>
    </row>
    <row r="31" spans="1:10" x14ac:dyDescent="0.35">
      <c r="A31" s="21">
        <v>72</v>
      </c>
      <c r="B31" s="10" t="s">
        <v>40</v>
      </c>
      <c r="C31" s="20">
        <v>0</v>
      </c>
      <c r="D31" s="20">
        <v>1</v>
      </c>
      <c r="E31" s="6">
        <f t="shared" si="0"/>
        <v>1</v>
      </c>
      <c r="F31" s="118"/>
    </row>
    <row r="32" spans="1:10" x14ac:dyDescent="0.35">
      <c r="A32" s="21">
        <v>73</v>
      </c>
      <c r="B32" s="10" t="s">
        <v>41</v>
      </c>
      <c r="C32" s="20">
        <v>1</v>
      </c>
      <c r="D32" s="20">
        <v>0</v>
      </c>
      <c r="E32" s="6">
        <f t="shared" si="0"/>
        <v>1</v>
      </c>
      <c r="F32" s="118"/>
    </row>
    <row r="33" spans="1:6" x14ac:dyDescent="0.35">
      <c r="A33" s="21">
        <v>74</v>
      </c>
      <c r="B33" s="10" t="s">
        <v>42</v>
      </c>
      <c r="C33" s="20">
        <v>1</v>
      </c>
      <c r="D33" s="20">
        <v>0</v>
      </c>
      <c r="E33" s="6">
        <f t="shared" si="0"/>
        <v>1</v>
      </c>
      <c r="F33" s="118"/>
    </row>
    <row r="34" spans="1:6" x14ac:dyDescent="0.35">
      <c r="A34" s="21">
        <v>75</v>
      </c>
      <c r="B34" s="10" t="s">
        <v>43</v>
      </c>
      <c r="C34" s="20">
        <v>1</v>
      </c>
      <c r="D34" s="20">
        <v>0</v>
      </c>
      <c r="E34" s="6">
        <f t="shared" si="0"/>
        <v>1</v>
      </c>
      <c r="F34" s="118"/>
    </row>
    <row r="35" spans="1:6" x14ac:dyDescent="0.35">
      <c r="A35" s="21">
        <v>76</v>
      </c>
      <c r="B35" s="10" t="s">
        <v>44</v>
      </c>
      <c r="C35" s="20">
        <v>1</v>
      </c>
      <c r="D35" s="20">
        <v>0</v>
      </c>
      <c r="E35" s="6">
        <f t="shared" si="0"/>
        <v>1</v>
      </c>
      <c r="F35" s="118"/>
    </row>
    <row r="36" spans="1:6" x14ac:dyDescent="0.35">
      <c r="A36" s="21">
        <v>78</v>
      </c>
      <c r="B36" s="10" t="s">
        <v>45</v>
      </c>
      <c r="C36" s="20">
        <v>0</v>
      </c>
      <c r="D36" s="20">
        <v>0</v>
      </c>
      <c r="E36" s="6">
        <f t="shared" si="0"/>
        <v>0</v>
      </c>
      <c r="F36" s="118"/>
    </row>
    <row r="37" spans="1:6" x14ac:dyDescent="0.35">
      <c r="A37" s="21">
        <v>79</v>
      </c>
      <c r="B37" s="10" t="s">
        <v>46</v>
      </c>
      <c r="C37" s="20">
        <v>1</v>
      </c>
      <c r="D37" s="20">
        <v>1</v>
      </c>
      <c r="E37" s="6">
        <f t="shared" si="0"/>
        <v>2</v>
      </c>
      <c r="F37" s="118"/>
    </row>
    <row r="38" spans="1:6" x14ac:dyDescent="0.35">
      <c r="A38" s="21">
        <v>82</v>
      </c>
      <c r="B38" s="10" t="s">
        <v>47</v>
      </c>
      <c r="C38" s="20">
        <v>1</v>
      </c>
      <c r="D38" s="20">
        <v>0</v>
      </c>
      <c r="E38" s="6">
        <f t="shared" si="0"/>
        <v>1</v>
      </c>
      <c r="F38" s="118"/>
    </row>
    <row r="39" spans="1:6" x14ac:dyDescent="0.35">
      <c r="A39" s="21">
        <v>83</v>
      </c>
      <c r="B39" s="10" t="s">
        <v>48</v>
      </c>
      <c r="C39" s="20">
        <v>1</v>
      </c>
      <c r="D39" s="20">
        <v>1</v>
      </c>
      <c r="E39" s="6">
        <f t="shared" si="0"/>
        <v>2</v>
      </c>
      <c r="F39" s="119"/>
    </row>
    <row r="40" spans="1:6" x14ac:dyDescent="0.35">
      <c r="A40" s="21">
        <v>84</v>
      </c>
      <c r="B40" s="9" t="s">
        <v>49</v>
      </c>
      <c r="C40" s="20">
        <v>1</v>
      </c>
      <c r="D40" s="20">
        <v>1</v>
      </c>
      <c r="E40" s="6">
        <f t="shared" si="0"/>
        <v>2</v>
      </c>
      <c r="F40" s="96" t="s">
        <v>344</v>
      </c>
    </row>
    <row r="41" spans="1:6" x14ac:dyDescent="0.35">
      <c r="A41" s="21">
        <v>85</v>
      </c>
      <c r="B41" s="9" t="s">
        <v>50</v>
      </c>
      <c r="C41" s="20">
        <v>0</v>
      </c>
      <c r="D41" s="20">
        <v>0</v>
      </c>
      <c r="E41" s="6">
        <f t="shared" si="0"/>
        <v>0</v>
      </c>
      <c r="F41" s="97"/>
    </row>
    <row r="42" spans="1:6" x14ac:dyDescent="0.35">
      <c r="A42" s="21">
        <v>86</v>
      </c>
      <c r="B42" s="9" t="s">
        <v>51</v>
      </c>
      <c r="C42" s="20">
        <v>1</v>
      </c>
      <c r="D42" s="20">
        <v>1</v>
      </c>
      <c r="E42" s="6">
        <f t="shared" si="0"/>
        <v>2</v>
      </c>
      <c r="F42" s="97"/>
    </row>
    <row r="43" spans="1:6" x14ac:dyDescent="0.35">
      <c r="A43" s="21">
        <v>87</v>
      </c>
      <c r="B43" s="9" t="s">
        <v>52</v>
      </c>
      <c r="C43" s="20">
        <v>1</v>
      </c>
      <c r="D43" s="20">
        <v>0</v>
      </c>
      <c r="E43" s="6">
        <f t="shared" si="0"/>
        <v>1</v>
      </c>
      <c r="F43" s="97"/>
    </row>
    <row r="44" spans="1:6" x14ac:dyDescent="0.35">
      <c r="A44" s="21">
        <v>88</v>
      </c>
      <c r="B44" s="9" t="s">
        <v>53</v>
      </c>
      <c r="C44" s="20">
        <v>1</v>
      </c>
      <c r="D44" s="20">
        <v>1</v>
      </c>
      <c r="E44" s="6">
        <f t="shared" si="0"/>
        <v>2</v>
      </c>
      <c r="F44" s="97"/>
    </row>
    <row r="45" spans="1:6" x14ac:dyDescent="0.35">
      <c r="A45" s="21">
        <v>89</v>
      </c>
      <c r="B45" s="9" t="s">
        <v>54</v>
      </c>
      <c r="C45" s="20">
        <v>1</v>
      </c>
      <c r="D45" s="20">
        <v>0</v>
      </c>
      <c r="E45" s="6">
        <f t="shared" si="0"/>
        <v>1</v>
      </c>
      <c r="F45" s="97"/>
    </row>
    <row r="46" spans="1:6" x14ac:dyDescent="0.35">
      <c r="A46" s="21">
        <v>90</v>
      </c>
      <c r="B46" s="9" t="s">
        <v>55</v>
      </c>
      <c r="C46" s="20">
        <v>1</v>
      </c>
      <c r="D46" s="20">
        <v>1</v>
      </c>
      <c r="E46" s="6">
        <f t="shared" si="0"/>
        <v>2</v>
      </c>
      <c r="F46" s="97"/>
    </row>
    <row r="47" spans="1:6" x14ac:dyDescent="0.35">
      <c r="A47" s="21">
        <v>91</v>
      </c>
      <c r="B47" s="9" t="s">
        <v>56</v>
      </c>
      <c r="C47" s="20">
        <v>0</v>
      </c>
      <c r="D47" s="20">
        <v>0</v>
      </c>
      <c r="E47" s="6">
        <f t="shared" si="0"/>
        <v>0</v>
      </c>
      <c r="F47" s="97"/>
    </row>
    <row r="48" spans="1:6" x14ac:dyDescent="0.35">
      <c r="A48" s="21">
        <v>92</v>
      </c>
      <c r="B48" s="9" t="s">
        <v>57</v>
      </c>
      <c r="C48" s="20">
        <v>0</v>
      </c>
      <c r="D48" s="20">
        <v>1</v>
      </c>
      <c r="E48" s="6">
        <f t="shared" si="0"/>
        <v>1</v>
      </c>
      <c r="F48" s="97"/>
    </row>
    <row r="49" spans="1:6" x14ac:dyDescent="0.35">
      <c r="A49" s="21">
        <v>93</v>
      </c>
      <c r="B49" s="9" t="s">
        <v>58</v>
      </c>
      <c r="C49" s="20">
        <v>1</v>
      </c>
      <c r="D49" s="20">
        <v>1</v>
      </c>
      <c r="E49" s="6">
        <f t="shared" si="0"/>
        <v>2</v>
      </c>
      <c r="F49" s="97"/>
    </row>
    <row r="50" spans="1:6" x14ac:dyDescent="0.35">
      <c r="A50" s="21">
        <v>94</v>
      </c>
      <c r="B50" s="9" t="s">
        <v>59</v>
      </c>
      <c r="C50" s="20">
        <v>1</v>
      </c>
      <c r="D50" s="20">
        <v>0</v>
      </c>
      <c r="E50" s="6">
        <f t="shared" si="0"/>
        <v>1</v>
      </c>
      <c r="F50" s="97"/>
    </row>
    <row r="51" spans="1:6" x14ac:dyDescent="0.35">
      <c r="A51" s="21">
        <v>95</v>
      </c>
      <c r="B51" s="9" t="s">
        <v>60</v>
      </c>
      <c r="C51" s="20">
        <v>1</v>
      </c>
      <c r="D51" s="20">
        <v>1</v>
      </c>
      <c r="E51" s="6">
        <f t="shared" si="0"/>
        <v>2</v>
      </c>
      <c r="F51" s="97"/>
    </row>
    <row r="52" spans="1:6" x14ac:dyDescent="0.35">
      <c r="A52" s="21">
        <v>96</v>
      </c>
      <c r="B52" s="9" t="s">
        <v>61</v>
      </c>
      <c r="C52" s="20">
        <v>1</v>
      </c>
      <c r="D52" s="20">
        <v>0</v>
      </c>
      <c r="E52" s="6">
        <f t="shared" si="0"/>
        <v>1</v>
      </c>
      <c r="F52" s="97"/>
    </row>
    <row r="53" spans="1:6" x14ac:dyDescent="0.35">
      <c r="A53" s="21">
        <v>97</v>
      </c>
      <c r="B53" s="9" t="s">
        <v>62</v>
      </c>
      <c r="C53" s="20">
        <v>0</v>
      </c>
      <c r="D53" s="20">
        <v>0</v>
      </c>
      <c r="E53" s="6">
        <f t="shared" si="0"/>
        <v>0</v>
      </c>
      <c r="F53" s="97"/>
    </row>
    <row r="54" spans="1:6" x14ac:dyDescent="0.35">
      <c r="A54" s="21">
        <v>98</v>
      </c>
      <c r="B54" s="9" t="s">
        <v>63</v>
      </c>
      <c r="C54" s="20">
        <v>1</v>
      </c>
      <c r="D54" s="20">
        <v>1</v>
      </c>
      <c r="E54" s="6">
        <f t="shared" si="0"/>
        <v>2</v>
      </c>
      <c r="F54" s="97"/>
    </row>
    <row r="55" spans="1:6" x14ac:dyDescent="0.35">
      <c r="A55" s="21">
        <v>99</v>
      </c>
      <c r="B55" s="9" t="s">
        <v>64</v>
      </c>
      <c r="C55" s="20">
        <v>0</v>
      </c>
      <c r="D55" s="20">
        <v>0</v>
      </c>
      <c r="E55" s="6">
        <f t="shared" si="0"/>
        <v>0</v>
      </c>
      <c r="F55" s="98"/>
    </row>
    <row r="56" spans="1:6" x14ac:dyDescent="0.35">
      <c r="A56" s="21">
        <v>101</v>
      </c>
      <c r="B56" s="25" t="s">
        <v>65</v>
      </c>
      <c r="C56" s="20">
        <v>0</v>
      </c>
      <c r="D56" s="20">
        <v>0</v>
      </c>
      <c r="E56" s="14">
        <f t="shared" si="0"/>
        <v>0</v>
      </c>
      <c r="F56" s="99" t="s">
        <v>345</v>
      </c>
    </row>
    <row r="57" spans="1:6" x14ac:dyDescent="0.35">
      <c r="A57" s="21">
        <v>102</v>
      </c>
      <c r="B57" s="25" t="s">
        <v>66</v>
      </c>
      <c r="C57" s="20">
        <v>1</v>
      </c>
      <c r="D57" s="20">
        <v>1</v>
      </c>
      <c r="E57" s="6">
        <f t="shared" si="0"/>
        <v>2</v>
      </c>
      <c r="F57" s="100"/>
    </row>
    <row r="58" spans="1:6" x14ac:dyDescent="0.35">
      <c r="A58" s="21">
        <v>104</v>
      </c>
      <c r="B58" s="25" t="s">
        <v>67</v>
      </c>
      <c r="C58" s="20">
        <v>1</v>
      </c>
      <c r="D58" s="20">
        <v>1</v>
      </c>
      <c r="E58" s="6">
        <f t="shared" si="0"/>
        <v>2</v>
      </c>
      <c r="F58" s="100"/>
    </row>
    <row r="59" spans="1:6" x14ac:dyDescent="0.35">
      <c r="A59" s="21">
        <v>105</v>
      </c>
      <c r="B59" s="25" t="s">
        <v>68</v>
      </c>
      <c r="C59" s="20">
        <v>1</v>
      </c>
      <c r="D59" s="20">
        <v>1</v>
      </c>
      <c r="E59" s="6">
        <f t="shared" si="0"/>
        <v>2</v>
      </c>
      <c r="F59" s="100"/>
    </row>
    <row r="60" spans="1:6" x14ac:dyDescent="0.35">
      <c r="A60" s="21">
        <v>106</v>
      </c>
      <c r="B60" s="25" t="s">
        <v>69</v>
      </c>
      <c r="C60" s="20">
        <v>1</v>
      </c>
      <c r="D60" s="20">
        <v>1</v>
      </c>
      <c r="E60" s="6">
        <f t="shared" si="0"/>
        <v>2</v>
      </c>
      <c r="F60" s="100"/>
    </row>
    <row r="61" spans="1:6" x14ac:dyDescent="0.35">
      <c r="A61" s="21">
        <v>108</v>
      </c>
      <c r="B61" s="25" t="s">
        <v>70</v>
      </c>
      <c r="C61" s="20">
        <v>0</v>
      </c>
      <c r="D61" s="20">
        <v>1</v>
      </c>
      <c r="E61" s="14">
        <f t="shared" si="0"/>
        <v>1</v>
      </c>
      <c r="F61" s="100"/>
    </row>
    <row r="62" spans="1:6" x14ac:dyDescent="0.35">
      <c r="A62" s="21">
        <v>109</v>
      </c>
      <c r="B62" s="25" t="s">
        <v>71</v>
      </c>
      <c r="C62" s="20">
        <v>0</v>
      </c>
      <c r="D62" s="20">
        <v>0</v>
      </c>
      <c r="E62" s="6">
        <f t="shared" si="0"/>
        <v>0</v>
      </c>
      <c r="F62" s="100"/>
    </row>
    <row r="63" spans="1:6" x14ac:dyDescent="0.35">
      <c r="A63" s="21">
        <v>110</v>
      </c>
      <c r="B63" s="25" t="s">
        <v>72</v>
      </c>
      <c r="C63" s="20">
        <v>0</v>
      </c>
      <c r="D63" s="20">
        <v>0</v>
      </c>
      <c r="E63" s="6">
        <f t="shared" si="0"/>
        <v>0</v>
      </c>
      <c r="F63" s="100"/>
    </row>
    <row r="64" spans="1:6" x14ac:dyDescent="0.35">
      <c r="A64" s="21">
        <v>112</v>
      </c>
      <c r="B64" s="25" t="s">
        <v>73</v>
      </c>
      <c r="C64" s="20">
        <v>1</v>
      </c>
      <c r="D64" s="20">
        <v>0</v>
      </c>
      <c r="E64" s="6">
        <f t="shared" si="0"/>
        <v>1</v>
      </c>
      <c r="F64" s="100"/>
    </row>
    <row r="65" spans="1:6" x14ac:dyDescent="0.35">
      <c r="A65" s="21">
        <v>113</v>
      </c>
      <c r="B65" s="25" t="s">
        <v>74</v>
      </c>
      <c r="C65" s="20">
        <v>0</v>
      </c>
      <c r="D65" s="20">
        <v>0</v>
      </c>
      <c r="E65" s="14">
        <f t="shared" si="0"/>
        <v>0</v>
      </c>
      <c r="F65" s="100"/>
    </row>
    <row r="66" spans="1:6" x14ac:dyDescent="0.35">
      <c r="A66" s="21">
        <v>114</v>
      </c>
      <c r="B66" s="25" t="s">
        <v>75</v>
      </c>
      <c r="C66" s="20">
        <v>1</v>
      </c>
      <c r="D66" s="20">
        <v>1</v>
      </c>
      <c r="E66" s="6">
        <f t="shared" si="0"/>
        <v>2</v>
      </c>
      <c r="F66" s="100"/>
    </row>
    <row r="67" spans="1:6" x14ac:dyDescent="0.35">
      <c r="A67" s="21">
        <v>115</v>
      </c>
      <c r="B67" s="25" t="s">
        <v>76</v>
      </c>
      <c r="C67" s="20">
        <v>0</v>
      </c>
      <c r="D67" s="20">
        <v>0</v>
      </c>
      <c r="E67" s="11">
        <f t="shared" si="0"/>
        <v>0</v>
      </c>
      <c r="F67" s="100"/>
    </row>
    <row r="68" spans="1:6" x14ac:dyDescent="0.35">
      <c r="A68" s="21">
        <v>116</v>
      </c>
      <c r="B68" s="25" t="s">
        <v>77</v>
      </c>
      <c r="C68" s="20">
        <v>1</v>
      </c>
      <c r="D68" s="20">
        <v>1</v>
      </c>
      <c r="E68" s="6">
        <f t="shared" ref="E68:E129" si="1">SUM(C68:D68)</f>
        <v>2</v>
      </c>
      <c r="F68" s="100"/>
    </row>
    <row r="69" spans="1:6" x14ac:dyDescent="0.35">
      <c r="A69" s="21">
        <v>117</v>
      </c>
      <c r="B69" s="25" t="s">
        <v>78</v>
      </c>
      <c r="C69" s="20">
        <v>0</v>
      </c>
      <c r="D69" s="20">
        <v>0</v>
      </c>
      <c r="E69" s="14">
        <f t="shared" si="1"/>
        <v>0</v>
      </c>
      <c r="F69" s="100"/>
    </row>
    <row r="70" spans="1:6" x14ac:dyDescent="0.35">
      <c r="A70" s="21">
        <v>118</v>
      </c>
      <c r="B70" s="25" t="s">
        <v>79</v>
      </c>
      <c r="C70" s="20">
        <v>1</v>
      </c>
      <c r="D70" s="20">
        <v>1</v>
      </c>
      <c r="E70" s="6">
        <f t="shared" si="1"/>
        <v>2</v>
      </c>
      <c r="F70" s="100"/>
    </row>
    <row r="71" spans="1:6" x14ac:dyDescent="0.35">
      <c r="A71" s="21">
        <v>119</v>
      </c>
      <c r="B71" s="25" t="s">
        <v>80</v>
      </c>
      <c r="C71" s="20">
        <v>1</v>
      </c>
      <c r="D71" s="20">
        <v>1</v>
      </c>
      <c r="E71" s="6">
        <f t="shared" si="1"/>
        <v>2</v>
      </c>
      <c r="F71" s="100"/>
    </row>
    <row r="72" spans="1:6" x14ac:dyDescent="0.35">
      <c r="A72" s="21">
        <v>121</v>
      </c>
      <c r="B72" s="25" t="s">
        <v>81</v>
      </c>
      <c r="C72" s="20">
        <v>1</v>
      </c>
      <c r="D72" s="20">
        <v>1</v>
      </c>
      <c r="E72" s="6">
        <f t="shared" si="1"/>
        <v>2</v>
      </c>
      <c r="F72" s="100"/>
    </row>
    <row r="73" spans="1:6" x14ac:dyDescent="0.35">
      <c r="A73" s="21">
        <v>122</v>
      </c>
      <c r="B73" s="25" t="s">
        <v>82</v>
      </c>
      <c r="C73" s="20">
        <v>1</v>
      </c>
      <c r="D73" s="20">
        <v>1</v>
      </c>
      <c r="E73" s="6">
        <f t="shared" si="1"/>
        <v>2</v>
      </c>
      <c r="F73" s="100"/>
    </row>
    <row r="74" spans="1:6" x14ac:dyDescent="0.35">
      <c r="A74" s="21">
        <v>124</v>
      </c>
      <c r="B74" s="25" t="s">
        <v>83</v>
      </c>
      <c r="C74" s="20">
        <v>0</v>
      </c>
      <c r="D74" s="20">
        <v>0</v>
      </c>
      <c r="E74" s="6">
        <f t="shared" si="1"/>
        <v>0</v>
      </c>
      <c r="F74" s="100"/>
    </row>
    <row r="75" spans="1:6" x14ac:dyDescent="0.35">
      <c r="A75" s="21">
        <v>125</v>
      </c>
      <c r="B75" s="25" t="s">
        <v>84</v>
      </c>
      <c r="C75" s="20">
        <v>1</v>
      </c>
      <c r="D75" s="20">
        <v>0</v>
      </c>
      <c r="E75" s="6">
        <f t="shared" si="1"/>
        <v>1</v>
      </c>
      <c r="F75" s="100"/>
    </row>
    <row r="76" spans="1:6" x14ac:dyDescent="0.35">
      <c r="A76" s="21">
        <v>126</v>
      </c>
      <c r="B76" s="25" t="s">
        <v>85</v>
      </c>
      <c r="C76" s="20">
        <v>1</v>
      </c>
      <c r="D76" s="20">
        <v>1</v>
      </c>
      <c r="E76" s="6">
        <f t="shared" si="1"/>
        <v>2</v>
      </c>
      <c r="F76" s="101"/>
    </row>
    <row r="77" spans="1:6" x14ac:dyDescent="0.35">
      <c r="A77" s="21">
        <v>128</v>
      </c>
      <c r="B77" s="15" t="s">
        <v>86</v>
      </c>
      <c r="C77" s="20">
        <v>1</v>
      </c>
      <c r="D77" s="20">
        <v>1</v>
      </c>
      <c r="E77" s="6">
        <f t="shared" si="1"/>
        <v>2</v>
      </c>
      <c r="F77" s="102" t="s">
        <v>346</v>
      </c>
    </row>
    <row r="78" spans="1:6" x14ac:dyDescent="0.35">
      <c r="A78" s="21">
        <v>129</v>
      </c>
      <c r="B78" s="15" t="s">
        <v>87</v>
      </c>
      <c r="C78" s="20">
        <v>0</v>
      </c>
      <c r="D78" s="20">
        <v>1</v>
      </c>
      <c r="E78" s="6">
        <f t="shared" si="1"/>
        <v>1</v>
      </c>
      <c r="F78" s="103"/>
    </row>
    <row r="79" spans="1:6" x14ac:dyDescent="0.35">
      <c r="A79" s="21">
        <v>131</v>
      </c>
      <c r="B79" s="15" t="s">
        <v>88</v>
      </c>
      <c r="C79" s="20">
        <v>0</v>
      </c>
      <c r="D79" s="20">
        <v>0</v>
      </c>
      <c r="E79" s="6">
        <f t="shared" si="1"/>
        <v>0</v>
      </c>
      <c r="F79" s="103"/>
    </row>
    <row r="80" spans="1:6" x14ac:dyDescent="0.35">
      <c r="A80" s="21">
        <v>132</v>
      </c>
      <c r="B80" s="15" t="s">
        <v>89</v>
      </c>
      <c r="C80" s="20">
        <v>0</v>
      </c>
      <c r="D80" s="20">
        <v>0</v>
      </c>
      <c r="E80" s="6">
        <f t="shared" si="1"/>
        <v>0</v>
      </c>
      <c r="F80" s="103"/>
    </row>
    <row r="81" spans="1:6" x14ac:dyDescent="0.35">
      <c r="A81" s="21">
        <v>133</v>
      </c>
      <c r="B81" s="15" t="s">
        <v>90</v>
      </c>
      <c r="C81" s="20">
        <v>1</v>
      </c>
      <c r="D81" s="20">
        <v>1</v>
      </c>
      <c r="E81" s="6">
        <f t="shared" si="1"/>
        <v>2</v>
      </c>
      <c r="F81" s="103"/>
    </row>
    <row r="82" spans="1:6" x14ac:dyDescent="0.35">
      <c r="A82" s="21">
        <v>134</v>
      </c>
      <c r="B82" s="15" t="s">
        <v>91</v>
      </c>
      <c r="C82" s="20">
        <v>0</v>
      </c>
      <c r="D82" s="20">
        <v>0</v>
      </c>
      <c r="E82" s="6">
        <f t="shared" si="1"/>
        <v>0</v>
      </c>
      <c r="F82" s="103"/>
    </row>
    <row r="83" spans="1:6" x14ac:dyDescent="0.35">
      <c r="A83" s="21">
        <v>135</v>
      </c>
      <c r="B83" s="15" t="s">
        <v>92</v>
      </c>
      <c r="C83" s="20">
        <v>0</v>
      </c>
      <c r="D83" s="20">
        <v>0</v>
      </c>
      <c r="E83" s="6">
        <f t="shared" si="1"/>
        <v>0</v>
      </c>
      <c r="F83" s="103"/>
    </row>
    <row r="84" spans="1:6" x14ac:dyDescent="0.35">
      <c r="A84" s="21">
        <v>136</v>
      </c>
      <c r="B84" s="15" t="s">
        <v>93</v>
      </c>
      <c r="C84" s="20">
        <v>1</v>
      </c>
      <c r="D84" s="20">
        <v>1</v>
      </c>
      <c r="E84" s="6">
        <f t="shared" si="1"/>
        <v>2</v>
      </c>
      <c r="F84" s="103"/>
    </row>
    <row r="85" spans="1:6" x14ac:dyDescent="0.35">
      <c r="A85" s="21">
        <v>137</v>
      </c>
      <c r="B85" s="15" t="s">
        <v>94</v>
      </c>
      <c r="C85" s="20">
        <v>1</v>
      </c>
      <c r="D85" s="20">
        <v>1</v>
      </c>
      <c r="E85" s="6">
        <f t="shared" si="1"/>
        <v>2</v>
      </c>
      <c r="F85" s="103"/>
    </row>
    <row r="86" spans="1:6" x14ac:dyDescent="0.35">
      <c r="A86" s="21">
        <v>138</v>
      </c>
      <c r="B86" s="15" t="s">
        <v>95</v>
      </c>
      <c r="C86" s="20">
        <v>0</v>
      </c>
      <c r="D86" s="20">
        <v>0</v>
      </c>
      <c r="E86" s="14">
        <f t="shared" si="1"/>
        <v>0</v>
      </c>
      <c r="F86" s="103"/>
    </row>
    <row r="87" spans="1:6" x14ac:dyDescent="0.35">
      <c r="A87" s="21">
        <v>140</v>
      </c>
      <c r="B87" s="15" t="s">
        <v>96</v>
      </c>
      <c r="C87" s="20">
        <v>0</v>
      </c>
      <c r="D87" s="20">
        <v>1</v>
      </c>
      <c r="E87" s="6">
        <f t="shared" si="1"/>
        <v>1</v>
      </c>
      <c r="F87" s="103"/>
    </row>
    <row r="88" spans="1:6" x14ac:dyDescent="0.35">
      <c r="A88" s="21">
        <v>141</v>
      </c>
      <c r="B88" s="15" t="s">
        <v>97</v>
      </c>
      <c r="C88" s="20">
        <v>0</v>
      </c>
      <c r="D88" s="20">
        <v>0</v>
      </c>
      <c r="E88" s="6">
        <f t="shared" si="1"/>
        <v>0</v>
      </c>
      <c r="F88" s="103"/>
    </row>
    <row r="89" spans="1:6" x14ac:dyDescent="0.35">
      <c r="A89" s="21">
        <v>142</v>
      </c>
      <c r="B89" s="15" t="s">
        <v>98</v>
      </c>
      <c r="C89" s="20">
        <v>1</v>
      </c>
      <c r="D89" s="20">
        <v>1</v>
      </c>
      <c r="E89" s="11">
        <f t="shared" si="1"/>
        <v>2</v>
      </c>
      <c r="F89" s="103"/>
    </row>
    <row r="90" spans="1:6" x14ac:dyDescent="0.35">
      <c r="A90" s="21">
        <v>143</v>
      </c>
      <c r="B90" s="15" t="s">
        <v>99</v>
      </c>
      <c r="C90" s="20">
        <v>0</v>
      </c>
      <c r="D90" s="20">
        <v>0</v>
      </c>
      <c r="E90" s="14">
        <f t="shared" si="1"/>
        <v>0</v>
      </c>
      <c r="F90" s="103"/>
    </row>
    <row r="91" spans="1:6" x14ac:dyDescent="0.35">
      <c r="A91" s="21">
        <v>144</v>
      </c>
      <c r="B91" s="15" t="s">
        <v>100</v>
      </c>
      <c r="C91" s="20">
        <v>1</v>
      </c>
      <c r="D91" s="20">
        <v>1</v>
      </c>
      <c r="E91" s="6">
        <f t="shared" si="1"/>
        <v>2</v>
      </c>
      <c r="F91" s="103"/>
    </row>
    <row r="92" spans="1:6" x14ac:dyDescent="0.35">
      <c r="A92" s="21">
        <v>145</v>
      </c>
      <c r="B92" s="15" t="s">
        <v>101</v>
      </c>
      <c r="C92" s="20">
        <v>1</v>
      </c>
      <c r="D92" s="20">
        <v>1</v>
      </c>
      <c r="E92" s="6">
        <f t="shared" si="1"/>
        <v>2</v>
      </c>
      <c r="F92" s="103"/>
    </row>
    <row r="93" spans="1:6" x14ac:dyDescent="0.35">
      <c r="A93" s="21">
        <v>147</v>
      </c>
      <c r="B93" s="15" t="s">
        <v>102</v>
      </c>
      <c r="C93" s="20">
        <v>0</v>
      </c>
      <c r="D93" s="20">
        <v>0</v>
      </c>
      <c r="E93" s="6">
        <f t="shared" si="1"/>
        <v>0</v>
      </c>
      <c r="F93" s="103"/>
    </row>
    <row r="94" spans="1:6" x14ac:dyDescent="0.35">
      <c r="A94" s="21">
        <v>148</v>
      </c>
      <c r="B94" s="15" t="s">
        <v>103</v>
      </c>
      <c r="C94" s="20">
        <v>0</v>
      </c>
      <c r="D94" s="20">
        <v>0</v>
      </c>
      <c r="E94" s="14">
        <f t="shared" si="1"/>
        <v>0</v>
      </c>
      <c r="F94" s="103"/>
    </row>
    <row r="95" spans="1:6" x14ac:dyDescent="0.35">
      <c r="A95" s="21">
        <v>150</v>
      </c>
      <c r="B95" s="15" t="s">
        <v>104</v>
      </c>
      <c r="C95" s="20">
        <v>0</v>
      </c>
      <c r="D95" s="20">
        <v>0</v>
      </c>
      <c r="E95" s="6">
        <f t="shared" si="1"/>
        <v>0</v>
      </c>
      <c r="F95" s="103"/>
    </row>
    <row r="96" spans="1:6" x14ac:dyDescent="0.35">
      <c r="A96" s="21">
        <v>151</v>
      </c>
      <c r="B96" s="15" t="s">
        <v>105</v>
      </c>
      <c r="C96" s="20">
        <v>1</v>
      </c>
      <c r="D96" s="20">
        <v>1</v>
      </c>
      <c r="E96" s="6">
        <f t="shared" si="1"/>
        <v>2</v>
      </c>
      <c r="F96" s="103"/>
    </row>
    <row r="97" spans="1:6" x14ac:dyDescent="0.35">
      <c r="A97" s="21">
        <v>152</v>
      </c>
      <c r="B97" s="15" t="s">
        <v>106</v>
      </c>
      <c r="C97" s="20">
        <v>1</v>
      </c>
      <c r="D97" s="20">
        <v>1</v>
      </c>
      <c r="E97" s="6">
        <f t="shared" si="1"/>
        <v>2</v>
      </c>
      <c r="F97" s="103"/>
    </row>
    <row r="98" spans="1:6" x14ac:dyDescent="0.35">
      <c r="A98" s="21">
        <v>153</v>
      </c>
      <c r="B98" s="15" t="s">
        <v>107</v>
      </c>
      <c r="C98" s="20">
        <v>1</v>
      </c>
      <c r="D98" s="20">
        <v>0</v>
      </c>
      <c r="E98" s="6">
        <f t="shared" si="1"/>
        <v>1</v>
      </c>
      <c r="F98" s="103"/>
    </row>
    <row r="99" spans="1:6" x14ac:dyDescent="0.35">
      <c r="A99" s="21">
        <v>154</v>
      </c>
      <c r="B99" s="15" t="s">
        <v>108</v>
      </c>
      <c r="C99" s="20">
        <v>1</v>
      </c>
      <c r="D99" s="20">
        <v>0</v>
      </c>
      <c r="E99" s="6">
        <f t="shared" si="1"/>
        <v>1</v>
      </c>
      <c r="F99" s="103"/>
    </row>
    <row r="100" spans="1:6" x14ac:dyDescent="0.35">
      <c r="A100" s="21">
        <v>155</v>
      </c>
      <c r="B100" s="15" t="s">
        <v>109</v>
      </c>
      <c r="C100" s="20">
        <v>0</v>
      </c>
      <c r="D100" s="20">
        <v>1</v>
      </c>
      <c r="E100" s="6">
        <f t="shared" si="1"/>
        <v>1</v>
      </c>
      <c r="F100" s="103"/>
    </row>
    <row r="101" spans="1:6" x14ac:dyDescent="0.35">
      <c r="A101" s="21">
        <v>157</v>
      </c>
      <c r="B101" s="15" t="s">
        <v>110</v>
      </c>
      <c r="C101" s="20">
        <v>1</v>
      </c>
      <c r="D101" s="20">
        <v>1</v>
      </c>
      <c r="E101" s="6">
        <f t="shared" si="1"/>
        <v>2</v>
      </c>
      <c r="F101" s="103"/>
    </row>
    <row r="102" spans="1:6" x14ac:dyDescent="0.35">
      <c r="A102" s="21">
        <v>158</v>
      </c>
      <c r="B102" s="15" t="s">
        <v>111</v>
      </c>
      <c r="C102" s="20">
        <v>0</v>
      </c>
      <c r="D102" s="20">
        <v>1</v>
      </c>
      <c r="E102" s="6">
        <f t="shared" si="1"/>
        <v>1</v>
      </c>
      <c r="F102" s="103"/>
    </row>
    <row r="103" spans="1:6" x14ac:dyDescent="0.35">
      <c r="A103" s="21">
        <v>159</v>
      </c>
      <c r="B103" s="15" t="s">
        <v>112</v>
      </c>
      <c r="C103" s="20">
        <v>1</v>
      </c>
      <c r="D103" s="20">
        <v>1</v>
      </c>
      <c r="E103" s="6">
        <f t="shared" si="1"/>
        <v>2</v>
      </c>
      <c r="F103" s="103"/>
    </row>
    <row r="104" spans="1:6" x14ac:dyDescent="0.35">
      <c r="A104" s="21">
        <v>161</v>
      </c>
      <c r="B104" s="15" t="s">
        <v>113</v>
      </c>
      <c r="C104" s="20">
        <v>0</v>
      </c>
      <c r="D104" s="20">
        <v>0</v>
      </c>
      <c r="E104" s="6">
        <f t="shared" si="1"/>
        <v>0</v>
      </c>
      <c r="F104" s="103"/>
    </row>
    <row r="105" spans="1:6" x14ac:dyDescent="0.35">
      <c r="A105" s="21">
        <v>162</v>
      </c>
      <c r="B105" s="15" t="s">
        <v>114</v>
      </c>
      <c r="C105" s="20">
        <v>0</v>
      </c>
      <c r="D105" s="20">
        <v>0</v>
      </c>
      <c r="E105" s="6">
        <f t="shared" si="1"/>
        <v>0</v>
      </c>
      <c r="F105" s="103"/>
    </row>
    <row r="106" spans="1:6" x14ac:dyDescent="0.35">
      <c r="A106" s="21">
        <v>163</v>
      </c>
      <c r="B106" s="15" t="s">
        <v>115</v>
      </c>
      <c r="C106" s="20">
        <v>1</v>
      </c>
      <c r="D106" s="20">
        <v>1</v>
      </c>
      <c r="E106" s="6">
        <f t="shared" si="1"/>
        <v>2</v>
      </c>
      <c r="F106" s="103"/>
    </row>
    <row r="107" spans="1:6" x14ac:dyDescent="0.35">
      <c r="A107" s="21">
        <v>165</v>
      </c>
      <c r="B107" s="15" t="s">
        <v>116</v>
      </c>
      <c r="C107" s="20">
        <v>0</v>
      </c>
      <c r="D107" s="20">
        <v>0</v>
      </c>
      <c r="E107" s="6">
        <f t="shared" si="1"/>
        <v>0</v>
      </c>
      <c r="F107" s="103"/>
    </row>
    <row r="108" spans="1:6" x14ac:dyDescent="0.35">
      <c r="A108" s="21">
        <v>166</v>
      </c>
      <c r="B108" s="15" t="s">
        <v>117</v>
      </c>
      <c r="C108" s="20">
        <v>1</v>
      </c>
      <c r="D108" s="20">
        <v>1</v>
      </c>
      <c r="E108" s="6">
        <f t="shared" si="1"/>
        <v>2</v>
      </c>
      <c r="F108" s="103"/>
    </row>
    <row r="109" spans="1:6" x14ac:dyDescent="0.35">
      <c r="A109" s="21">
        <v>167</v>
      </c>
      <c r="B109" s="15" t="s">
        <v>118</v>
      </c>
      <c r="C109" s="20">
        <v>0</v>
      </c>
      <c r="D109" s="20">
        <v>1</v>
      </c>
      <c r="E109" s="6">
        <f t="shared" si="1"/>
        <v>1</v>
      </c>
      <c r="F109" s="103"/>
    </row>
    <row r="110" spans="1:6" x14ac:dyDescent="0.35">
      <c r="A110" s="21">
        <v>168</v>
      </c>
      <c r="B110" s="15" t="s">
        <v>119</v>
      </c>
      <c r="C110" s="20">
        <v>0</v>
      </c>
      <c r="D110" s="20">
        <v>0</v>
      </c>
      <c r="E110" s="14">
        <f t="shared" si="1"/>
        <v>0</v>
      </c>
      <c r="F110" s="103"/>
    </row>
    <row r="111" spans="1:6" x14ac:dyDescent="0.35">
      <c r="A111" s="21">
        <v>169</v>
      </c>
      <c r="B111" s="15" t="s">
        <v>120</v>
      </c>
      <c r="C111" s="20">
        <v>0</v>
      </c>
      <c r="D111" s="20">
        <v>0</v>
      </c>
      <c r="E111" s="6">
        <f t="shared" si="1"/>
        <v>0</v>
      </c>
      <c r="F111" s="103"/>
    </row>
    <row r="112" spans="1:6" x14ac:dyDescent="0.35">
      <c r="A112" s="21">
        <v>170</v>
      </c>
      <c r="B112" s="15" t="s">
        <v>121</v>
      </c>
      <c r="C112" s="20">
        <v>0</v>
      </c>
      <c r="D112" s="20">
        <v>1</v>
      </c>
      <c r="E112" s="6">
        <f t="shared" si="1"/>
        <v>1</v>
      </c>
      <c r="F112" s="103"/>
    </row>
    <row r="113" spans="1:6" x14ac:dyDescent="0.35">
      <c r="A113" s="21">
        <v>171</v>
      </c>
      <c r="B113" s="15" t="s">
        <v>122</v>
      </c>
      <c r="C113" s="20">
        <v>0</v>
      </c>
      <c r="D113" s="20">
        <v>0</v>
      </c>
      <c r="E113" s="6">
        <f t="shared" si="1"/>
        <v>0</v>
      </c>
      <c r="F113" s="103"/>
    </row>
    <row r="114" spans="1:6" x14ac:dyDescent="0.35">
      <c r="A114" s="21">
        <v>172</v>
      </c>
      <c r="B114" s="15" t="s">
        <v>123</v>
      </c>
      <c r="C114" s="20">
        <v>1</v>
      </c>
      <c r="D114" s="20">
        <v>1</v>
      </c>
      <c r="E114" s="6">
        <f t="shared" si="1"/>
        <v>2</v>
      </c>
      <c r="F114" s="103"/>
    </row>
    <row r="115" spans="1:6" x14ac:dyDescent="0.35">
      <c r="A115" s="21">
        <v>173</v>
      </c>
      <c r="B115" s="15" t="s">
        <v>124</v>
      </c>
      <c r="C115" s="20">
        <v>0</v>
      </c>
      <c r="D115" s="20">
        <v>0</v>
      </c>
      <c r="E115" s="6">
        <f t="shared" si="1"/>
        <v>0</v>
      </c>
      <c r="F115" s="103"/>
    </row>
    <row r="116" spans="1:6" x14ac:dyDescent="0.35">
      <c r="A116" s="21">
        <v>174</v>
      </c>
      <c r="B116" s="15" t="s">
        <v>125</v>
      </c>
      <c r="C116" s="20">
        <v>0</v>
      </c>
      <c r="D116" s="20">
        <v>0</v>
      </c>
      <c r="E116" s="6">
        <f t="shared" si="1"/>
        <v>0</v>
      </c>
      <c r="F116" s="103"/>
    </row>
    <row r="117" spans="1:6" x14ac:dyDescent="0.35">
      <c r="A117" s="21">
        <v>175</v>
      </c>
      <c r="B117" s="15" t="s">
        <v>126</v>
      </c>
      <c r="C117" s="20">
        <v>1</v>
      </c>
      <c r="D117" s="20">
        <v>0</v>
      </c>
      <c r="E117" s="6">
        <f t="shared" si="1"/>
        <v>1</v>
      </c>
      <c r="F117" s="103"/>
    </row>
    <row r="118" spans="1:6" x14ac:dyDescent="0.35">
      <c r="A118" s="21">
        <v>177</v>
      </c>
      <c r="B118" s="15" t="s">
        <v>127</v>
      </c>
      <c r="C118" s="20">
        <v>1</v>
      </c>
      <c r="D118" s="20">
        <v>1</v>
      </c>
      <c r="E118" s="6">
        <f t="shared" si="1"/>
        <v>2</v>
      </c>
      <c r="F118" s="103"/>
    </row>
    <row r="119" spans="1:6" x14ac:dyDescent="0.35">
      <c r="A119" s="21">
        <v>178</v>
      </c>
      <c r="B119" s="15" t="s">
        <v>128</v>
      </c>
      <c r="C119" s="20">
        <v>1</v>
      </c>
      <c r="D119" s="20">
        <v>1</v>
      </c>
      <c r="E119" s="6">
        <f t="shared" si="1"/>
        <v>2</v>
      </c>
      <c r="F119" s="103"/>
    </row>
    <row r="120" spans="1:6" x14ac:dyDescent="0.35">
      <c r="A120" s="21">
        <v>179</v>
      </c>
      <c r="B120" s="15" t="s">
        <v>129</v>
      </c>
      <c r="C120" s="20">
        <v>1</v>
      </c>
      <c r="D120" s="20">
        <v>1</v>
      </c>
      <c r="E120" s="6">
        <f t="shared" si="1"/>
        <v>2</v>
      </c>
      <c r="F120" s="103"/>
    </row>
    <row r="121" spans="1:6" x14ac:dyDescent="0.35">
      <c r="A121" s="21">
        <v>180</v>
      </c>
      <c r="B121" s="15" t="s">
        <v>130</v>
      </c>
      <c r="C121" s="20">
        <v>1</v>
      </c>
      <c r="D121" s="20">
        <v>1</v>
      </c>
      <c r="E121" s="6">
        <f t="shared" si="1"/>
        <v>2</v>
      </c>
      <c r="F121" s="103"/>
    </row>
    <row r="122" spans="1:6" x14ac:dyDescent="0.35">
      <c r="A122" s="21">
        <v>181</v>
      </c>
      <c r="B122" s="15" t="s">
        <v>140</v>
      </c>
      <c r="C122" s="20">
        <v>0</v>
      </c>
      <c r="D122" s="20">
        <v>0</v>
      </c>
      <c r="E122" s="6">
        <f t="shared" si="1"/>
        <v>0</v>
      </c>
      <c r="F122" s="103"/>
    </row>
    <row r="123" spans="1:6" x14ac:dyDescent="0.35">
      <c r="A123" s="21">
        <v>182</v>
      </c>
      <c r="B123" s="15" t="s">
        <v>131</v>
      </c>
      <c r="C123" s="20">
        <v>0</v>
      </c>
      <c r="D123" s="20">
        <v>0</v>
      </c>
      <c r="E123" s="6">
        <f t="shared" si="1"/>
        <v>0</v>
      </c>
      <c r="F123" s="103"/>
    </row>
    <row r="124" spans="1:6" x14ac:dyDescent="0.35">
      <c r="A124" s="21">
        <v>184</v>
      </c>
      <c r="B124" s="15" t="s">
        <v>132</v>
      </c>
      <c r="C124" s="20">
        <v>0</v>
      </c>
      <c r="D124" s="20">
        <v>0</v>
      </c>
      <c r="E124" s="6">
        <f t="shared" si="1"/>
        <v>0</v>
      </c>
      <c r="F124" s="103"/>
    </row>
    <row r="125" spans="1:6" x14ac:dyDescent="0.35">
      <c r="A125" s="21">
        <v>186</v>
      </c>
      <c r="B125" s="15" t="s">
        <v>133</v>
      </c>
      <c r="C125" s="20">
        <v>0</v>
      </c>
      <c r="D125" s="20">
        <v>0</v>
      </c>
      <c r="E125" s="6">
        <f t="shared" si="1"/>
        <v>0</v>
      </c>
      <c r="F125" s="103"/>
    </row>
    <row r="126" spans="1:6" x14ac:dyDescent="0.35">
      <c r="A126" s="21">
        <v>187</v>
      </c>
      <c r="B126" s="15" t="s">
        <v>134</v>
      </c>
      <c r="C126" s="20">
        <v>0</v>
      </c>
      <c r="D126" s="20">
        <v>0</v>
      </c>
      <c r="E126" s="6">
        <f t="shared" si="1"/>
        <v>0</v>
      </c>
      <c r="F126" s="103"/>
    </row>
    <row r="127" spans="1:6" x14ac:dyDescent="0.35">
      <c r="A127" s="21">
        <v>188</v>
      </c>
      <c r="B127" s="15" t="s">
        <v>135</v>
      </c>
      <c r="C127" s="20">
        <v>1</v>
      </c>
      <c r="D127" s="20">
        <v>1</v>
      </c>
      <c r="E127" s="6">
        <f t="shared" si="1"/>
        <v>2</v>
      </c>
      <c r="F127" s="103"/>
    </row>
    <row r="128" spans="1:6" x14ac:dyDescent="0.35">
      <c r="A128" s="21">
        <v>190</v>
      </c>
      <c r="B128" s="15" t="s">
        <v>136</v>
      </c>
      <c r="C128" s="20">
        <v>1</v>
      </c>
      <c r="D128" s="20">
        <v>0</v>
      </c>
      <c r="E128" s="6">
        <f t="shared" si="1"/>
        <v>1</v>
      </c>
      <c r="F128" s="103"/>
    </row>
    <row r="129" spans="1:6" x14ac:dyDescent="0.35">
      <c r="A129" s="21">
        <v>192</v>
      </c>
      <c r="B129" s="15" t="s">
        <v>137</v>
      </c>
      <c r="C129" s="20">
        <v>1</v>
      </c>
      <c r="D129" s="20">
        <v>1</v>
      </c>
      <c r="E129" s="6">
        <f t="shared" si="1"/>
        <v>2</v>
      </c>
      <c r="F129" s="104"/>
    </row>
  </sheetData>
  <mergeCells count="14">
    <mergeCell ref="I6:J6"/>
    <mergeCell ref="I10:J10"/>
    <mergeCell ref="I11:J11"/>
    <mergeCell ref="I13:J13"/>
    <mergeCell ref="I18:J18"/>
    <mergeCell ref="F40:F55"/>
    <mergeCell ref="F56:F76"/>
    <mergeCell ref="F77:F129"/>
    <mergeCell ref="A1:A3"/>
    <mergeCell ref="B1:B4"/>
    <mergeCell ref="C1:E1"/>
    <mergeCell ref="F5:F26"/>
    <mergeCell ref="F27:F39"/>
    <mergeCell ref="F1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372C-1F09-415C-B84F-A45F38EC9D29}">
  <dimension ref="A1:L128"/>
  <sheetViews>
    <sheetView topLeftCell="A83" zoomScaleNormal="100" workbookViewId="0">
      <selection activeCell="G28" sqref="G28"/>
    </sheetView>
  </sheetViews>
  <sheetFormatPr defaultRowHeight="14.5" x14ac:dyDescent="0.35"/>
  <cols>
    <col min="1" max="1" width="10" style="22" bestFit="1" customWidth="1"/>
    <col min="2" max="2" width="27.1796875" customWidth="1"/>
    <col min="3" max="4" width="9.1796875" style="43"/>
    <col min="5" max="5" width="10.26953125" style="43" bestFit="1" customWidth="1"/>
    <col min="6" max="6" width="10.26953125" bestFit="1" customWidth="1"/>
    <col min="8" max="8" width="13.81640625" bestFit="1" customWidth="1"/>
    <col min="9" max="9" width="8.81640625" customWidth="1"/>
    <col min="11" max="11" width="10.81640625" bestFit="1" customWidth="1"/>
  </cols>
  <sheetData>
    <row r="1" spans="1:12" x14ac:dyDescent="0.35">
      <c r="A1" s="56"/>
      <c r="B1" s="57"/>
    </row>
    <row r="2" spans="1:12" ht="45" customHeight="1" x14ac:dyDescent="0.35">
      <c r="A2" s="56" t="s">
        <v>199</v>
      </c>
      <c r="B2" s="112" t="s">
        <v>0</v>
      </c>
      <c r="C2" s="61" t="s">
        <v>261</v>
      </c>
      <c r="D2" s="1" t="s">
        <v>262</v>
      </c>
      <c r="E2" s="1" t="s">
        <v>263</v>
      </c>
      <c r="F2" s="55" t="s">
        <v>260</v>
      </c>
    </row>
    <row r="3" spans="1:12" x14ac:dyDescent="0.35">
      <c r="A3" s="5" t="s">
        <v>198</v>
      </c>
      <c r="B3" s="112"/>
      <c r="C3" s="62">
        <v>40</v>
      </c>
      <c r="D3" s="62">
        <v>2</v>
      </c>
      <c r="E3" s="62">
        <f t="shared" ref="E3:E34" si="0">SUM(C3:D3)</f>
        <v>42</v>
      </c>
      <c r="F3" s="24">
        <f>(E3*100)/E3</f>
        <v>100</v>
      </c>
      <c r="H3" s="60" t="s">
        <v>282</v>
      </c>
      <c r="I3" s="60" t="s">
        <v>329</v>
      </c>
      <c r="J3" s="60" t="s">
        <v>279</v>
      </c>
      <c r="K3" s="136" t="s">
        <v>283</v>
      </c>
      <c r="L3" s="137"/>
    </row>
    <row r="4" spans="1:12" x14ac:dyDescent="0.35">
      <c r="A4" s="21">
        <v>43</v>
      </c>
      <c r="B4" s="9" t="s">
        <v>13</v>
      </c>
      <c r="C4" s="8">
        <v>20</v>
      </c>
      <c r="D4" s="8">
        <v>2</v>
      </c>
      <c r="E4" s="8">
        <f t="shared" si="0"/>
        <v>22</v>
      </c>
      <c r="F4" s="59">
        <f>(E4*100)/42</f>
        <v>52.38095238095238</v>
      </c>
      <c r="H4" s="58" t="s">
        <v>265</v>
      </c>
      <c r="I4" s="58" t="s">
        <v>266</v>
      </c>
      <c r="J4" s="4">
        <f>COUNTIFS(F4:F128,"&gt;=80",F4:F128,"&lt;=100")</f>
        <v>0</v>
      </c>
      <c r="K4" s="8">
        <v>0</v>
      </c>
      <c r="L4" s="58" t="s">
        <v>280</v>
      </c>
    </row>
    <row r="5" spans="1:12" x14ac:dyDescent="0.35">
      <c r="A5" s="21">
        <v>44</v>
      </c>
      <c r="B5" s="9" t="s">
        <v>14</v>
      </c>
      <c r="C5" s="8">
        <v>19</v>
      </c>
      <c r="D5" s="8">
        <v>2</v>
      </c>
      <c r="E5" s="8">
        <f t="shared" si="0"/>
        <v>21</v>
      </c>
      <c r="F5" s="59">
        <f t="shared" ref="F5:F68" si="1">(E5*100)/42</f>
        <v>50</v>
      </c>
      <c r="H5" s="58" t="s">
        <v>267</v>
      </c>
      <c r="I5" s="58" t="s">
        <v>268</v>
      </c>
      <c r="J5" s="4">
        <f>COUNTIFS(F4:F128,"&gt;=66",F4:F128,"&lt;=79")</f>
        <v>0</v>
      </c>
      <c r="K5" s="8">
        <v>0</v>
      </c>
      <c r="L5" s="58" t="s">
        <v>280</v>
      </c>
    </row>
    <row r="6" spans="1:12" x14ac:dyDescent="0.35">
      <c r="A6" s="21">
        <v>45</v>
      </c>
      <c r="B6" s="9" t="s">
        <v>15</v>
      </c>
      <c r="C6" s="8">
        <v>19</v>
      </c>
      <c r="D6" s="8">
        <v>2</v>
      </c>
      <c r="E6" s="8">
        <f t="shared" si="0"/>
        <v>21</v>
      </c>
      <c r="F6" s="59">
        <f t="shared" si="1"/>
        <v>50</v>
      </c>
      <c r="H6" s="58" t="s">
        <v>272</v>
      </c>
      <c r="I6" s="58" t="s">
        <v>269</v>
      </c>
      <c r="J6" s="4">
        <f>COUNTIFS(F4:F128,"&gt;=56",F4:F128,"&lt;=65")</f>
        <v>12</v>
      </c>
      <c r="K6" s="4">
        <f>(J6/125)*100</f>
        <v>9.6</v>
      </c>
      <c r="L6" s="58" t="s">
        <v>280</v>
      </c>
    </row>
    <row r="7" spans="1:12" x14ac:dyDescent="0.35">
      <c r="A7" s="21">
        <v>46</v>
      </c>
      <c r="B7" s="9" t="s">
        <v>16</v>
      </c>
      <c r="C7" s="8">
        <v>10</v>
      </c>
      <c r="D7" s="8">
        <v>2</v>
      </c>
      <c r="E7" s="8">
        <f t="shared" si="0"/>
        <v>12</v>
      </c>
      <c r="F7" s="59">
        <f t="shared" si="1"/>
        <v>28.571428571428573</v>
      </c>
      <c r="H7" s="58" t="s">
        <v>273</v>
      </c>
      <c r="I7" s="58" t="s">
        <v>270</v>
      </c>
      <c r="J7" s="4">
        <f>COUNTIFS(F4:F128,"&gt;=40",F4:F128,"&lt;=55")</f>
        <v>46</v>
      </c>
      <c r="K7" s="4">
        <f t="shared" ref="K7:K8" si="2">(J7/125)*100</f>
        <v>36.799999999999997</v>
      </c>
      <c r="L7" s="58" t="s">
        <v>280</v>
      </c>
    </row>
    <row r="8" spans="1:12" x14ac:dyDescent="0.35">
      <c r="A8" s="21">
        <v>48</v>
      </c>
      <c r="B8" s="9" t="s">
        <v>17</v>
      </c>
      <c r="C8" s="8">
        <v>2</v>
      </c>
      <c r="D8" s="8">
        <v>1</v>
      </c>
      <c r="E8" s="8">
        <f t="shared" si="0"/>
        <v>3</v>
      </c>
      <c r="F8" s="59">
        <f t="shared" si="1"/>
        <v>7.1428571428571432</v>
      </c>
      <c r="H8" s="58" t="s">
        <v>274</v>
      </c>
      <c r="I8" s="58" t="s">
        <v>271</v>
      </c>
      <c r="J8" s="4">
        <f>COUNTIFS(F5:F128,"&gt;=0",F5:F128,"&lt;=39")</f>
        <v>67</v>
      </c>
      <c r="K8" s="4">
        <f t="shared" si="2"/>
        <v>53.6</v>
      </c>
      <c r="L8" s="58" t="s">
        <v>280</v>
      </c>
    </row>
    <row r="9" spans="1:12" x14ac:dyDescent="0.35">
      <c r="A9" s="21">
        <v>49</v>
      </c>
      <c r="B9" s="9" t="s">
        <v>18</v>
      </c>
      <c r="C9" s="8">
        <v>3</v>
      </c>
      <c r="D9" s="8">
        <v>2</v>
      </c>
      <c r="E9" s="8">
        <f t="shared" si="0"/>
        <v>5</v>
      </c>
      <c r="F9" s="59">
        <f t="shared" si="1"/>
        <v>11.904761904761905</v>
      </c>
    </row>
    <row r="10" spans="1:12" x14ac:dyDescent="0.35">
      <c r="A10" s="21">
        <v>50</v>
      </c>
      <c r="B10" s="9" t="s">
        <v>19</v>
      </c>
      <c r="C10" s="8">
        <v>21</v>
      </c>
      <c r="D10" s="8">
        <v>2</v>
      </c>
      <c r="E10" s="8">
        <f t="shared" si="0"/>
        <v>23</v>
      </c>
      <c r="F10" s="59">
        <f t="shared" si="1"/>
        <v>54.761904761904759</v>
      </c>
    </row>
    <row r="11" spans="1:12" x14ac:dyDescent="0.35">
      <c r="A11" s="21">
        <v>51</v>
      </c>
      <c r="B11" s="9" t="s">
        <v>20</v>
      </c>
      <c r="C11" s="8">
        <v>10</v>
      </c>
      <c r="D11" s="8">
        <v>2</v>
      </c>
      <c r="E11" s="8">
        <f t="shared" si="0"/>
        <v>12</v>
      </c>
      <c r="F11" s="59">
        <f t="shared" si="1"/>
        <v>28.571428571428573</v>
      </c>
    </row>
    <row r="12" spans="1:12" x14ac:dyDescent="0.35">
      <c r="A12" s="21">
        <v>52</v>
      </c>
      <c r="B12" s="9" t="s">
        <v>21</v>
      </c>
      <c r="C12" s="8">
        <v>22</v>
      </c>
      <c r="D12" s="8">
        <v>1</v>
      </c>
      <c r="E12" s="8">
        <f t="shared" si="0"/>
        <v>23</v>
      </c>
      <c r="F12" s="59">
        <f t="shared" si="1"/>
        <v>54.761904761904759</v>
      </c>
    </row>
    <row r="13" spans="1:12" x14ac:dyDescent="0.35">
      <c r="A13" s="21">
        <v>53</v>
      </c>
      <c r="B13" s="9" t="s">
        <v>22</v>
      </c>
      <c r="C13" s="8">
        <v>22</v>
      </c>
      <c r="D13" s="8">
        <v>2</v>
      </c>
      <c r="E13" s="8">
        <f t="shared" si="0"/>
        <v>24</v>
      </c>
      <c r="F13" s="59">
        <f t="shared" si="1"/>
        <v>57.142857142857146</v>
      </c>
    </row>
    <row r="14" spans="1:12" x14ac:dyDescent="0.35">
      <c r="A14" s="21">
        <v>54</v>
      </c>
      <c r="B14" s="9" t="s">
        <v>23</v>
      </c>
      <c r="C14" s="8">
        <v>20</v>
      </c>
      <c r="D14" s="8">
        <v>2</v>
      </c>
      <c r="E14" s="8">
        <f t="shared" si="0"/>
        <v>22</v>
      </c>
      <c r="F14" s="59">
        <f t="shared" si="1"/>
        <v>52.38095238095238</v>
      </c>
    </row>
    <row r="15" spans="1:12" x14ac:dyDescent="0.35">
      <c r="A15" s="21">
        <v>55</v>
      </c>
      <c r="B15" s="9" t="s">
        <v>24</v>
      </c>
      <c r="C15" s="8">
        <v>2</v>
      </c>
      <c r="D15" s="8">
        <v>1</v>
      </c>
      <c r="E15" s="8">
        <f t="shared" si="0"/>
        <v>3</v>
      </c>
      <c r="F15" s="59">
        <f t="shared" si="1"/>
        <v>7.1428571428571432</v>
      </c>
    </row>
    <row r="16" spans="1:12" x14ac:dyDescent="0.35">
      <c r="A16" s="21">
        <v>56</v>
      </c>
      <c r="B16" s="9" t="s">
        <v>25</v>
      </c>
      <c r="C16" s="8">
        <v>20</v>
      </c>
      <c r="D16" s="8">
        <v>2</v>
      </c>
      <c r="E16" s="8">
        <f t="shared" si="0"/>
        <v>22</v>
      </c>
      <c r="F16" s="59">
        <f t="shared" si="1"/>
        <v>52.38095238095238</v>
      </c>
    </row>
    <row r="17" spans="1:9" x14ac:dyDescent="0.35">
      <c r="A17" s="21">
        <v>57</v>
      </c>
      <c r="B17" s="9" t="s">
        <v>26</v>
      </c>
      <c r="C17" s="8">
        <v>22</v>
      </c>
      <c r="D17" s="8">
        <v>2</v>
      </c>
      <c r="E17" s="8">
        <f t="shared" si="0"/>
        <v>24</v>
      </c>
      <c r="F17" s="59">
        <f t="shared" si="1"/>
        <v>57.142857142857146</v>
      </c>
    </row>
    <row r="18" spans="1:9" x14ac:dyDescent="0.35">
      <c r="A18" s="21">
        <v>58</v>
      </c>
      <c r="B18" s="9" t="s">
        <v>27</v>
      </c>
      <c r="C18" s="8">
        <v>20</v>
      </c>
      <c r="D18" s="8">
        <v>1</v>
      </c>
      <c r="E18" s="8">
        <f t="shared" si="0"/>
        <v>21</v>
      </c>
      <c r="F18" s="59">
        <f t="shared" si="1"/>
        <v>50</v>
      </c>
    </row>
    <row r="19" spans="1:9" x14ac:dyDescent="0.35">
      <c r="A19" s="21">
        <v>59</v>
      </c>
      <c r="B19" s="9" t="s">
        <v>28</v>
      </c>
      <c r="C19" s="8">
        <v>20</v>
      </c>
      <c r="D19" s="8">
        <v>2</v>
      </c>
      <c r="E19" s="8">
        <f t="shared" si="0"/>
        <v>22</v>
      </c>
      <c r="F19" s="59">
        <f t="shared" si="1"/>
        <v>52.38095238095238</v>
      </c>
    </row>
    <row r="20" spans="1:9" x14ac:dyDescent="0.35">
      <c r="A20" s="21">
        <v>60</v>
      </c>
      <c r="B20" s="9" t="s">
        <v>29</v>
      </c>
      <c r="C20" s="8">
        <v>22</v>
      </c>
      <c r="D20" s="8">
        <v>2</v>
      </c>
      <c r="E20" s="8">
        <f t="shared" si="0"/>
        <v>24</v>
      </c>
      <c r="F20" s="59">
        <f t="shared" si="1"/>
        <v>57.142857142857146</v>
      </c>
    </row>
    <row r="21" spans="1:9" x14ac:dyDescent="0.35">
      <c r="A21" s="21">
        <v>61</v>
      </c>
      <c r="B21" s="9" t="s">
        <v>30</v>
      </c>
      <c r="C21" s="8">
        <v>16</v>
      </c>
      <c r="D21" s="8">
        <v>1</v>
      </c>
      <c r="E21" s="8">
        <f t="shared" si="0"/>
        <v>17</v>
      </c>
      <c r="F21" s="59">
        <f t="shared" si="1"/>
        <v>40.476190476190474</v>
      </c>
    </row>
    <row r="22" spans="1:9" x14ac:dyDescent="0.35">
      <c r="A22" s="21">
        <v>62</v>
      </c>
      <c r="B22" s="9" t="s">
        <v>31</v>
      </c>
      <c r="C22" s="8">
        <v>20</v>
      </c>
      <c r="D22" s="8">
        <v>2</v>
      </c>
      <c r="E22" s="8">
        <f t="shared" si="0"/>
        <v>22</v>
      </c>
      <c r="F22" s="59">
        <f t="shared" si="1"/>
        <v>52.38095238095238</v>
      </c>
    </row>
    <row r="23" spans="1:9" x14ac:dyDescent="0.35">
      <c r="A23" s="21">
        <v>65</v>
      </c>
      <c r="B23" s="9" t="s">
        <v>32</v>
      </c>
      <c r="C23" s="8">
        <v>18</v>
      </c>
      <c r="D23" s="8">
        <v>2</v>
      </c>
      <c r="E23" s="8">
        <f t="shared" si="0"/>
        <v>20</v>
      </c>
      <c r="F23" s="59">
        <f t="shared" si="1"/>
        <v>47.61904761904762</v>
      </c>
    </row>
    <row r="24" spans="1:9" x14ac:dyDescent="0.35">
      <c r="A24" s="21">
        <v>64</v>
      </c>
      <c r="B24" s="9" t="s">
        <v>33</v>
      </c>
      <c r="C24" s="8">
        <v>2</v>
      </c>
      <c r="D24" s="8">
        <v>0</v>
      </c>
      <c r="E24" s="8">
        <f t="shared" si="0"/>
        <v>2</v>
      </c>
      <c r="F24" s="59">
        <f t="shared" si="1"/>
        <v>4.7619047619047619</v>
      </c>
    </row>
    <row r="25" spans="1:9" x14ac:dyDescent="0.35">
      <c r="A25" s="21">
        <v>66</v>
      </c>
      <c r="B25" s="9" t="s">
        <v>34</v>
      </c>
      <c r="C25" s="8">
        <v>5</v>
      </c>
      <c r="D25" s="8">
        <v>2</v>
      </c>
      <c r="E25" s="8">
        <f t="shared" si="0"/>
        <v>7</v>
      </c>
      <c r="F25" s="59">
        <f t="shared" si="1"/>
        <v>16.666666666666668</v>
      </c>
      <c r="H25" t="s">
        <v>329</v>
      </c>
      <c r="I25" t="s">
        <v>279</v>
      </c>
    </row>
    <row r="26" spans="1:9" x14ac:dyDescent="0.35">
      <c r="A26" s="21">
        <v>67</v>
      </c>
      <c r="B26" s="9" t="s">
        <v>35</v>
      </c>
      <c r="C26" s="8">
        <v>2</v>
      </c>
      <c r="D26" s="8">
        <v>2</v>
      </c>
      <c r="E26" s="8">
        <f t="shared" si="0"/>
        <v>4</v>
      </c>
      <c r="F26" s="59">
        <f t="shared" si="1"/>
        <v>9.5238095238095237</v>
      </c>
      <c r="H26" t="s">
        <v>271</v>
      </c>
      <c r="I26">
        <v>67</v>
      </c>
    </row>
    <row r="27" spans="1:9" x14ac:dyDescent="0.35">
      <c r="A27" s="21">
        <v>68</v>
      </c>
      <c r="B27" s="10" t="s">
        <v>36</v>
      </c>
      <c r="C27" s="8">
        <v>22</v>
      </c>
      <c r="D27" s="8">
        <v>1</v>
      </c>
      <c r="E27" s="8">
        <f t="shared" si="0"/>
        <v>23</v>
      </c>
      <c r="F27" s="59">
        <f t="shared" si="1"/>
        <v>54.761904761904759</v>
      </c>
      <c r="H27" t="s">
        <v>270</v>
      </c>
      <c r="I27">
        <v>46</v>
      </c>
    </row>
    <row r="28" spans="1:9" x14ac:dyDescent="0.35">
      <c r="A28" s="21">
        <v>69</v>
      </c>
      <c r="B28" s="10" t="s">
        <v>37</v>
      </c>
      <c r="C28" s="8">
        <v>10</v>
      </c>
      <c r="D28" s="8">
        <v>2</v>
      </c>
      <c r="E28" s="8">
        <f t="shared" si="0"/>
        <v>12</v>
      </c>
      <c r="F28" s="59">
        <f t="shared" si="1"/>
        <v>28.571428571428573</v>
      </c>
      <c r="H28" t="s">
        <v>269</v>
      </c>
      <c r="I28">
        <v>12</v>
      </c>
    </row>
    <row r="29" spans="1:9" x14ac:dyDescent="0.35">
      <c r="A29" s="21">
        <v>70</v>
      </c>
      <c r="B29" s="10" t="s">
        <v>38</v>
      </c>
      <c r="C29" s="8">
        <v>3</v>
      </c>
      <c r="D29" s="8">
        <v>0</v>
      </c>
      <c r="E29" s="8">
        <f t="shared" si="0"/>
        <v>3</v>
      </c>
      <c r="F29" s="59">
        <f t="shared" si="1"/>
        <v>7.1428571428571432</v>
      </c>
      <c r="H29" t="s">
        <v>268</v>
      </c>
      <c r="I29">
        <v>0</v>
      </c>
    </row>
    <row r="30" spans="1:9" x14ac:dyDescent="0.35">
      <c r="A30" s="21">
        <v>71</v>
      </c>
      <c r="B30" s="10" t="s">
        <v>39</v>
      </c>
      <c r="C30" s="8">
        <v>18</v>
      </c>
      <c r="D30" s="8">
        <v>1</v>
      </c>
      <c r="E30" s="8">
        <f t="shared" si="0"/>
        <v>19</v>
      </c>
      <c r="F30" s="59">
        <f t="shared" si="1"/>
        <v>45.238095238095241</v>
      </c>
      <c r="H30" t="s">
        <v>266</v>
      </c>
      <c r="I30">
        <v>0</v>
      </c>
    </row>
    <row r="31" spans="1:9" x14ac:dyDescent="0.35">
      <c r="A31" s="21">
        <v>72</v>
      </c>
      <c r="B31" s="10" t="s">
        <v>40</v>
      </c>
      <c r="C31" s="8">
        <v>17</v>
      </c>
      <c r="D31" s="8">
        <v>1</v>
      </c>
      <c r="E31" s="8">
        <f t="shared" si="0"/>
        <v>18</v>
      </c>
      <c r="F31" s="59">
        <f t="shared" si="1"/>
        <v>42.857142857142854</v>
      </c>
    </row>
    <row r="32" spans="1:9" x14ac:dyDescent="0.35">
      <c r="A32" s="21">
        <v>73</v>
      </c>
      <c r="B32" s="10" t="s">
        <v>41</v>
      </c>
      <c r="C32" s="8">
        <v>19</v>
      </c>
      <c r="D32" s="8">
        <v>1</v>
      </c>
      <c r="E32" s="8">
        <f t="shared" si="0"/>
        <v>20</v>
      </c>
      <c r="F32" s="59">
        <f t="shared" si="1"/>
        <v>47.61904761904762</v>
      </c>
    </row>
    <row r="33" spans="1:6" x14ac:dyDescent="0.35">
      <c r="A33" s="21">
        <v>74</v>
      </c>
      <c r="B33" s="10" t="s">
        <v>42</v>
      </c>
      <c r="C33" s="8">
        <v>20</v>
      </c>
      <c r="D33" s="8">
        <v>1</v>
      </c>
      <c r="E33" s="8">
        <f t="shared" si="0"/>
        <v>21</v>
      </c>
      <c r="F33" s="59">
        <f t="shared" si="1"/>
        <v>50</v>
      </c>
    </row>
    <row r="34" spans="1:6" x14ac:dyDescent="0.35">
      <c r="A34" s="21">
        <v>75</v>
      </c>
      <c r="B34" s="10" t="s">
        <v>43</v>
      </c>
      <c r="C34" s="8">
        <v>19</v>
      </c>
      <c r="D34" s="8">
        <v>1</v>
      </c>
      <c r="E34" s="8">
        <f t="shared" si="0"/>
        <v>20</v>
      </c>
      <c r="F34" s="59">
        <f t="shared" si="1"/>
        <v>47.61904761904762</v>
      </c>
    </row>
    <row r="35" spans="1:6" x14ac:dyDescent="0.35">
      <c r="A35" s="21">
        <v>76</v>
      </c>
      <c r="B35" s="10" t="s">
        <v>44</v>
      </c>
      <c r="C35" s="8">
        <v>10</v>
      </c>
      <c r="D35" s="8">
        <v>0</v>
      </c>
      <c r="E35" s="8">
        <f t="shared" ref="E35:E66" si="3">SUM(C35:D35)</f>
        <v>10</v>
      </c>
      <c r="F35" s="59">
        <f t="shared" si="1"/>
        <v>23.80952380952381</v>
      </c>
    </row>
    <row r="36" spans="1:6" x14ac:dyDescent="0.35">
      <c r="A36" s="21">
        <v>78</v>
      </c>
      <c r="B36" s="10" t="s">
        <v>45</v>
      </c>
      <c r="C36" s="8">
        <v>1</v>
      </c>
      <c r="D36" s="8">
        <v>2</v>
      </c>
      <c r="E36" s="8">
        <f t="shared" si="3"/>
        <v>3</v>
      </c>
      <c r="F36" s="59">
        <f t="shared" si="1"/>
        <v>7.1428571428571432</v>
      </c>
    </row>
    <row r="37" spans="1:6" x14ac:dyDescent="0.35">
      <c r="A37" s="21">
        <v>79</v>
      </c>
      <c r="B37" s="10" t="s">
        <v>46</v>
      </c>
      <c r="C37" s="8">
        <v>2</v>
      </c>
      <c r="D37" s="8">
        <v>1</v>
      </c>
      <c r="E37" s="8">
        <f t="shared" si="3"/>
        <v>3</v>
      </c>
      <c r="F37" s="59">
        <f t="shared" si="1"/>
        <v>7.1428571428571432</v>
      </c>
    </row>
    <row r="38" spans="1:6" x14ac:dyDescent="0.35">
      <c r="A38" s="21">
        <v>82</v>
      </c>
      <c r="B38" s="10" t="s">
        <v>47</v>
      </c>
      <c r="C38" s="8">
        <v>19</v>
      </c>
      <c r="D38" s="8">
        <v>2</v>
      </c>
      <c r="E38" s="8">
        <f t="shared" si="3"/>
        <v>21</v>
      </c>
      <c r="F38" s="59">
        <f t="shared" si="1"/>
        <v>50</v>
      </c>
    </row>
    <row r="39" spans="1:6" x14ac:dyDescent="0.35">
      <c r="A39" s="21">
        <v>83</v>
      </c>
      <c r="B39" s="10" t="s">
        <v>48</v>
      </c>
      <c r="C39" s="8">
        <v>17</v>
      </c>
      <c r="D39" s="8">
        <v>2</v>
      </c>
      <c r="E39" s="8">
        <f t="shared" si="3"/>
        <v>19</v>
      </c>
      <c r="F39" s="59">
        <f t="shared" si="1"/>
        <v>45.238095238095241</v>
      </c>
    </row>
    <row r="40" spans="1:6" x14ac:dyDescent="0.35">
      <c r="A40" s="21">
        <v>84</v>
      </c>
      <c r="B40" s="12" t="s">
        <v>49</v>
      </c>
      <c r="C40" s="8">
        <v>2</v>
      </c>
      <c r="D40" s="8">
        <v>0</v>
      </c>
      <c r="E40" s="8">
        <f t="shared" si="3"/>
        <v>2</v>
      </c>
      <c r="F40" s="59">
        <f t="shared" si="1"/>
        <v>4.7619047619047619</v>
      </c>
    </row>
    <row r="41" spans="1:6" x14ac:dyDescent="0.35">
      <c r="A41" s="21">
        <v>85</v>
      </c>
      <c r="B41" s="12" t="s">
        <v>50</v>
      </c>
      <c r="C41" s="8">
        <v>21</v>
      </c>
      <c r="D41" s="8">
        <v>2</v>
      </c>
      <c r="E41" s="8">
        <f t="shared" si="3"/>
        <v>23</v>
      </c>
      <c r="F41" s="59">
        <f t="shared" si="1"/>
        <v>54.761904761904759</v>
      </c>
    </row>
    <row r="42" spans="1:6" x14ac:dyDescent="0.35">
      <c r="A42" s="21">
        <v>86</v>
      </c>
      <c r="B42" s="12" t="s">
        <v>51</v>
      </c>
      <c r="C42" s="8">
        <v>22</v>
      </c>
      <c r="D42" s="8">
        <v>1</v>
      </c>
      <c r="E42" s="8">
        <f t="shared" si="3"/>
        <v>23</v>
      </c>
      <c r="F42" s="59">
        <f t="shared" si="1"/>
        <v>54.761904761904759</v>
      </c>
    </row>
    <row r="43" spans="1:6" x14ac:dyDescent="0.35">
      <c r="A43" s="21">
        <v>87</v>
      </c>
      <c r="B43" s="12" t="s">
        <v>52</v>
      </c>
      <c r="C43" s="8">
        <v>2</v>
      </c>
      <c r="D43" s="8">
        <v>2</v>
      </c>
      <c r="E43" s="8">
        <f t="shared" si="3"/>
        <v>4</v>
      </c>
      <c r="F43" s="59">
        <f t="shared" si="1"/>
        <v>9.5238095238095237</v>
      </c>
    </row>
    <row r="44" spans="1:6" x14ac:dyDescent="0.35">
      <c r="A44" s="21">
        <v>88</v>
      </c>
      <c r="B44" s="12" t="s">
        <v>53</v>
      </c>
      <c r="C44" s="8">
        <v>23</v>
      </c>
      <c r="D44" s="8">
        <v>1</v>
      </c>
      <c r="E44" s="8">
        <f t="shared" si="3"/>
        <v>24</v>
      </c>
      <c r="F44" s="59">
        <f t="shared" si="1"/>
        <v>57.142857142857146</v>
      </c>
    </row>
    <row r="45" spans="1:6" x14ac:dyDescent="0.35">
      <c r="A45" s="21">
        <v>89</v>
      </c>
      <c r="B45" s="12" t="s">
        <v>54</v>
      </c>
      <c r="C45" s="8">
        <v>10</v>
      </c>
      <c r="D45" s="8">
        <v>2</v>
      </c>
      <c r="E45" s="8">
        <f t="shared" si="3"/>
        <v>12</v>
      </c>
      <c r="F45" s="59">
        <f t="shared" si="1"/>
        <v>28.571428571428573</v>
      </c>
    </row>
    <row r="46" spans="1:6" x14ac:dyDescent="0.35">
      <c r="A46" s="21">
        <v>90</v>
      </c>
      <c r="B46" s="12" t="s">
        <v>55</v>
      </c>
      <c r="C46" s="8">
        <v>13</v>
      </c>
      <c r="D46" s="8">
        <v>0</v>
      </c>
      <c r="E46" s="8">
        <f t="shared" si="3"/>
        <v>13</v>
      </c>
      <c r="F46" s="59">
        <f t="shared" si="1"/>
        <v>30.952380952380953</v>
      </c>
    </row>
    <row r="47" spans="1:6" x14ac:dyDescent="0.35">
      <c r="A47" s="21">
        <v>91</v>
      </c>
      <c r="B47" s="12" t="s">
        <v>56</v>
      </c>
      <c r="C47" s="8">
        <v>0</v>
      </c>
      <c r="D47" s="8">
        <v>1</v>
      </c>
      <c r="E47" s="8">
        <f t="shared" si="3"/>
        <v>1</v>
      </c>
      <c r="F47" s="59">
        <f t="shared" si="1"/>
        <v>2.3809523809523809</v>
      </c>
    </row>
    <row r="48" spans="1:6" x14ac:dyDescent="0.35">
      <c r="A48" s="21">
        <v>92</v>
      </c>
      <c r="B48" s="12" t="s">
        <v>57</v>
      </c>
      <c r="C48" s="8">
        <v>5</v>
      </c>
      <c r="D48" s="8">
        <v>2</v>
      </c>
      <c r="E48" s="8">
        <f t="shared" si="3"/>
        <v>7</v>
      </c>
      <c r="F48" s="59">
        <f t="shared" si="1"/>
        <v>16.666666666666668</v>
      </c>
    </row>
    <row r="49" spans="1:6" x14ac:dyDescent="0.35">
      <c r="A49" s="21">
        <v>93</v>
      </c>
      <c r="B49" s="12" t="s">
        <v>58</v>
      </c>
      <c r="C49" s="8">
        <v>10</v>
      </c>
      <c r="D49" s="8">
        <v>1</v>
      </c>
      <c r="E49" s="8">
        <f t="shared" si="3"/>
        <v>11</v>
      </c>
      <c r="F49" s="59">
        <f t="shared" si="1"/>
        <v>26.19047619047619</v>
      </c>
    </row>
    <row r="50" spans="1:6" x14ac:dyDescent="0.35">
      <c r="A50" s="21">
        <v>94</v>
      </c>
      <c r="B50" s="12" t="s">
        <v>59</v>
      </c>
      <c r="C50" s="8">
        <v>16</v>
      </c>
      <c r="D50" s="8">
        <v>2</v>
      </c>
      <c r="E50" s="8">
        <f t="shared" si="3"/>
        <v>18</v>
      </c>
      <c r="F50" s="59">
        <f t="shared" si="1"/>
        <v>42.857142857142854</v>
      </c>
    </row>
    <row r="51" spans="1:6" x14ac:dyDescent="0.35">
      <c r="A51" s="21">
        <v>95</v>
      </c>
      <c r="B51" s="12" t="s">
        <v>60</v>
      </c>
      <c r="C51" s="8">
        <v>3</v>
      </c>
      <c r="D51" s="8">
        <v>1</v>
      </c>
      <c r="E51" s="8">
        <f t="shared" si="3"/>
        <v>4</v>
      </c>
      <c r="F51" s="59">
        <f t="shared" si="1"/>
        <v>9.5238095238095237</v>
      </c>
    </row>
    <row r="52" spans="1:6" x14ac:dyDescent="0.35">
      <c r="A52" s="21">
        <v>96</v>
      </c>
      <c r="B52" s="12" t="s">
        <v>61</v>
      </c>
      <c r="C52" s="8">
        <v>24</v>
      </c>
      <c r="D52" s="8">
        <v>0</v>
      </c>
      <c r="E52" s="8">
        <f t="shared" si="3"/>
        <v>24</v>
      </c>
      <c r="F52" s="59">
        <f t="shared" si="1"/>
        <v>57.142857142857146</v>
      </c>
    </row>
    <row r="53" spans="1:6" x14ac:dyDescent="0.35">
      <c r="A53" s="21">
        <v>97</v>
      </c>
      <c r="B53" s="12" t="s">
        <v>62</v>
      </c>
      <c r="C53" s="8">
        <v>3</v>
      </c>
      <c r="D53" s="8">
        <v>2</v>
      </c>
      <c r="E53" s="8">
        <f t="shared" si="3"/>
        <v>5</v>
      </c>
      <c r="F53" s="59">
        <f t="shared" si="1"/>
        <v>11.904761904761905</v>
      </c>
    </row>
    <row r="54" spans="1:6" x14ac:dyDescent="0.35">
      <c r="A54" s="21">
        <v>98</v>
      </c>
      <c r="B54" s="12" t="s">
        <v>63</v>
      </c>
      <c r="C54" s="8">
        <v>20</v>
      </c>
      <c r="D54" s="8">
        <v>0</v>
      </c>
      <c r="E54" s="8">
        <f t="shared" si="3"/>
        <v>20</v>
      </c>
      <c r="F54" s="59">
        <f t="shared" si="1"/>
        <v>47.61904761904762</v>
      </c>
    </row>
    <row r="55" spans="1:6" x14ac:dyDescent="0.35">
      <c r="A55" s="21">
        <v>99</v>
      </c>
      <c r="B55" s="12" t="s">
        <v>64</v>
      </c>
      <c r="C55" s="8">
        <v>20</v>
      </c>
      <c r="D55" s="8">
        <v>0</v>
      </c>
      <c r="E55" s="8">
        <f t="shared" si="3"/>
        <v>20</v>
      </c>
      <c r="F55" s="59">
        <f t="shared" si="1"/>
        <v>47.61904761904762</v>
      </c>
    </row>
    <row r="56" spans="1:6" x14ac:dyDescent="0.35">
      <c r="A56" s="21">
        <v>101</v>
      </c>
      <c r="B56" s="9" t="s">
        <v>65</v>
      </c>
      <c r="C56" s="8">
        <v>19</v>
      </c>
      <c r="D56" s="8">
        <v>2</v>
      </c>
      <c r="E56" s="8">
        <f t="shared" si="3"/>
        <v>21</v>
      </c>
      <c r="F56" s="59">
        <f t="shared" si="1"/>
        <v>50</v>
      </c>
    </row>
    <row r="57" spans="1:6" x14ac:dyDescent="0.35">
      <c r="A57" s="21">
        <v>102</v>
      </c>
      <c r="B57" s="9" t="s">
        <v>66</v>
      </c>
      <c r="C57" s="8">
        <v>17</v>
      </c>
      <c r="D57" s="8">
        <v>2</v>
      </c>
      <c r="E57" s="8">
        <f t="shared" si="3"/>
        <v>19</v>
      </c>
      <c r="F57" s="59">
        <f t="shared" si="1"/>
        <v>45.238095238095241</v>
      </c>
    </row>
    <row r="58" spans="1:6" x14ac:dyDescent="0.35">
      <c r="A58" s="21">
        <v>104</v>
      </c>
      <c r="B58" s="9" t="s">
        <v>67</v>
      </c>
      <c r="C58" s="8">
        <v>17</v>
      </c>
      <c r="D58" s="8">
        <v>2</v>
      </c>
      <c r="E58" s="8">
        <f t="shared" si="3"/>
        <v>19</v>
      </c>
      <c r="F58" s="59">
        <f t="shared" si="1"/>
        <v>45.238095238095241</v>
      </c>
    </row>
    <row r="59" spans="1:6" x14ac:dyDescent="0.35">
      <c r="A59" s="21">
        <v>105</v>
      </c>
      <c r="B59" s="9" t="s">
        <v>68</v>
      </c>
      <c r="C59" s="8">
        <v>3</v>
      </c>
      <c r="D59" s="8">
        <v>2</v>
      </c>
      <c r="E59" s="8">
        <f t="shared" si="3"/>
        <v>5</v>
      </c>
      <c r="F59" s="59">
        <f t="shared" si="1"/>
        <v>11.904761904761905</v>
      </c>
    </row>
    <row r="60" spans="1:6" x14ac:dyDescent="0.35">
      <c r="A60" s="21">
        <v>106</v>
      </c>
      <c r="B60" s="9" t="s">
        <v>69</v>
      </c>
      <c r="C60" s="8">
        <v>3</v>
      </c>
      <c r="D60" s="8">
        <v>1</v>
      </c>
      <c r="E60" s="8">
        <f t="shared" si="3"/>
        <v>4</v>
      </c>
      <c r="F60" s="59">
        <f t="shared" si="1"/>
        <v>9.5238095238095237</v>
      </c>
    </row>
    <row r="61" spans="1:6" x14ac:dyDescent="0.35">
      <c r="A61" s="21">
        <v>108</v>
      </c>
      <c r="B61" s="9" t="s">
        <v>70</v>
      </c>
      <c r="C61" s="8">
        <v>18</v>
      </c>
      <c r="D61" s="8">
        <v>0</v>
      </c>
      <c r="E61" s="8">
        <f t="shared" si="3"/>
        <v>18</v>
      </c>
      <c r="F61" s="59">
        <f t="shared" si="1"/>
        <v>42.857142857142854</v>
      </c>
    </row>
    <row r="62" spans="1:6" x14ac:dyDescent="0.35">
      <c r="A62" s="21">
        <v>109</v>
      </c>
      <c r="B62" s="9" t="s">
        <v>71</v>
      </c>
      <c r="C62" s="8">
        <v>2</v>
      </c>
      <c r="D62" s="8">
        <v>0</v>
      </c>
      <c r="E62" s="8">
        <f t="shared" si="3"/>
        <v>2</v>
      </c>
      <c r="F62" s="59">
        <f t="shared" si="1"/>
        <v>4.7619047619047619</v>
      </c>
    </row>
    <row r="63" spans="1:6" x14ac:dyDescent="0.35">
      <c r="A63" s="21">
        <v>110</v>
      </c>
      <c r="B63" s="9" t="s">
        <v>72</v>
      </c>
      <c r="C63" s="8">
        <v>10</v>
      </c>
      <c r="D63" s="8">
        <v>1</v>
      </c>
      <c r="E63" s="8">
        <f t="shared" si="3"/>
        <v>11</v>
      </c>
      <c r="F63" s="59">
        <f t="shared" si="1"/>
        <v>26.19047619047619</v>
      </c>
    </row>
    <row r="64" spans="1:6" x14ac:dyDescent="0.35">
      <c r="A64" s="21">
        <v>112</v>
      </c>
      <c r="B64" s="9" t="s">
        <v>73</v>
      </c>
      <c r="C64" s="8">
        <v>2</v>
      </c>
      <c r="D64" s="8">
        <v>0</v>
      </c>
      <c r="E64" s="8">
        <f t="shared" si="3"/>
        <v>2</v>
      </c>
      <c r="F64" s="59">
        <f t="shared" si="1"/>
        <v>4.7619047619047619</v>
      </c>
    </row>
    <row r="65" spans="1:6" x14ac:dyDescent="0.35">
      <c r="A65" s="21">
        <v>113</v>
      </c>
      <c r="B65" s="9" t="s">
        <v>74</v>
      </c>
      <c r="C65" s="8">
        <v>13</v>
      </c>
      <c r="D65" s="8">
        <v>2</v>
      </c>
      <c r="E65" s="8">
        <f t="shared" si="3"/>
        <v>15</v>
      </c>
      <c r="F65" s="59">
        <f t="shared" si="1"/>
        <v>35.714285714285715</v>
      </c>
    </row>
    <row r="66" spans="1:6" x14ac:dyDescent="0.35">
      <c r="A66" s="21">
        <v>114</v>
      </c>
      <c r="B66" s="9" t="s">
        <v>75</v>
      </c>
      <c r="C66" s="8">
        <v>24</v>
      </c>
      <c r="D66" s="8">
        <v>0</v>
      </c>
      <c r="E66" s="8">
        <f t="shared" si="3"/>
        <v>24</v>
      </c>
      <c r="F66" s="59">
        <f t="shared" si="1"/>
        <v>57.142857142857146</v>
      </c>
    </row>
    <row r="67" spans="1:6" x14ac:dyDescent="0.35">
      <c r="A67" s="21">
        <v>115</v>
      </c>
      <c r="B67" s="9" t="s">
        <v>76</v>
      </c>
      <c r="C67" s="8">
        <v>20</v>
      </c>
      <c r="D67" s="8">
        <v>2</v>
      </c>
      <c r="E67" s="8">
        <f t="shared" ref="E67:E98" si="4">SUM(C67:D67)</f>
        <v>22</v>
      </c>
      <c r="F67" s="59">
        <f t="shared" si="1"/>
        <v>52.38095238095238</v>
      </c>
    </row>
    <row r="68" spans="1:6" x14ac:dyDescent="0.35">
      <c r="A68" s="21">
        <v>116</v>
      </c>
      <c r="B68" s="9" t="s">
        <v>77</v>
      </c>
      <c r="C68" s="8">
        <v>13</v>
      </c>
      <c r="D68" s="8">
        <v>0</v>
      </c>
      <c r="E68" s="8">
        <f t="shared" si="4"/>
        <v>13</v>
      </c>
      <c r="F68" s="59">
        <f t="shared" si="1"/>
        <v>30.952380952380953</v>
      </c>
    </row>
    <row r="69" spans="1:6" x14ac:dyDescent="0.35">
      <c r="A69" s="21">
        <v>117</v>
      </c>
      <c r="B69" s="9" t="s">
        <v>78</v>
      </c>
      <c r="C69" s="8">
        <v>2</v>
      </c>
      <c r="D69" s="8">
        <v>2</v>
      </c>
      <c r="E69" s="8">
        <f t="shared" si="4"/>
        <v>4</v>
      </c>
      <c r="F69" s="59">
        <f t="shared" ref="F69:F128" si="5">(E69*100)/42</f>
        <v>9.5238095238095237</v>
      </c>
    </row>
    <row r="70" spans="1:6" x14ac:dyDescent="0.35">
      <c r="A70" s="21">
        <v>118</v>
      </c>
      <c r="B70" s="9" t="s">
        <v>79</v>
      </c>
      <c r="C70" s="8">
        <v>14</v>
      </c>
      <c r="D70" s="8">
        <v>2</v>
      </c>
      <c r="E70" s="8">
        <f t="shared" si="4"/>
        <v>16</v>
      </c>
      <c r="F70" s="59">
        <f t="shared" si="5"/>
        <v>38.095238095238095</v>
      </c>
    </row>
    <row r="71" spans="1:6" x14ac:dyDescent="0.35">
      <c r="A71" s="21">
        <v>119</v>
      </c>
      <c r="B71" s="9" t="s">
        <v>80</v>
      </c>
      <c r="C71" s="8">
        <v>16</v>
      </c>
      <c r="D71" s="8">
        <v>2</v>
      </c>
      <c r="E71" s="8">
        <f t="shared" si="4"/>
        <v>18</v>
      </c>
      <c r="F71" s="59">
        <f t="shared" si="5"/>
        <v>42.857142857142854</v>
      </c>
    </row>
    <row r="72" spans="1:6" x14ac:dyDescent="0.35">
      <c r="A72" s="21">
        <v>121</v>
      </c>
      <c r="B72" s="9" t="s">
        <v>81</v>
      </c>
      <c r="C72" s="8">
        <v>24</v>
      </c>
      <c r="D72" s="8">
        <v>2</v>
      </c>
      <c r="E72" s="8">
        <f t="shared" si="4"/>
        <v>26</v>
      </c>
      <c r="F72" s="59">
        <f t="shared" si="5"/>
        <v>61.904761904761905</v>
      </c>
    </row>
    <row r="73" spans="1:6" x14ac:dyDescent="0.35">
      <c r="A73" s="21">
        <v>122</v>
      </c>
      <c r="B73" s="9" t="s">
        <v>82</v>
      </c>
      <c r="C73" s="8">
        <v>15</v>
      </c>
      <c r="D73" s="8">
        <v>0</v>
      </c>
      <c r="E73" s="8">
        <f t="shared" si="4"/>
        <v>15</v>
      </c>
      <c r="F73" s="59">
        <f t="shared" si="5"/>
        <v>35.714285714285715</v>
      </c>
    </row>
    <row r="74" spans="1:6" x14ac:dyDescent="0.35">
      <c r="A74" s="21">
        <v>124</v>
      </c>
      <c r="B74" s="9" t="s">
        <v>83</v>
      </c>
      <c r="C74" s="8">
        <v>10</v>
      </c>
      <c r="D74" s="8">
        <v>1</v>
      </c>
      <c r="E74" s="8">
        <f t="shared" si="4"/>
        <v>11</v>
      </c>
      <c r="F74" s="59">
        <f t="shared" si="5"/>
        <v>26.19047619047619</v>
      </c>
    </row>
    <row r="75" spans="1:6" x14ac:dyDescent="0.35">
      <c r="A75" s="21">
        <v>125</v>
      </c>
      <c r="B75" s="9" t="s">
        <v>84</v>
      </c>
      <c r="C75" s="8">
        <v>10</v>
      </c>
      <c r="D75" s="8">
        <v>2</v>
      </c>
      <c r="E75" s="8">
        <f t="shared" si="4"/>
        <v>12</v>
      </c>
      <c r="F75" s="59">
        <f t="shared" si="5"/>
        <v>28.571428571428573</v>
      </c>
    </row>
    <row r="76" spans="1:6" x14ac:dyDescent="0.35">
      <c r="A76" s="21">
        <v>126</v>
      </c>
      <c r="B76" s="9" t="s">
        <v>85</v>
      </c>
      <c r="C76" s="8">
        <v>18</v>
      </c>
      <c r="D76" s="8">
        <v>2</v>
      </c>
      <c r="E76" s="8">
        <f t="shared" si="4"/>
        <v>20</v>
      </c>
      <c r="F76" s="59">
        <f t="shared" si="5"/>
        <v>47.61904761904762</v>
      </c>
    </row>
    <row r="77" spans="1:6" x14ac:dyDescent="0.35">
      <c r="A77" s="21">
        <v>128</v>
      </c>
      <c r="B77" s="15" t="s">
        <v>86</v>
      </c>
      <c r="C77" s="8">
        <v>13</v>
      </c>
      <c r="D77" s="8">
        <v>1</v>
      </c>
      <c r="E77" s="8">
        <f t="shared" si="4"/>
        <v>14</v>
      </c>
      <c r="F77" s="59">
        <f t="shared" si="5"/>
        <v>33.333333333333336</v>
      </c>
    </row>
    <row r="78" spans="1:6" x14ac:dyDescent="0.35">
      <c r="A78" s="21">
        <v>129</v>
      </c>
      <c r="B78" s="15" t="s">
        <v>87</v>
      </c>
      <c r="C78" s="8">
        <v>12</v>
      </c>
      <c r="D78" s="8">
        <v>0</v>
      </c>
      <c r="E78" s="8">
        <f t="shared" si="4"/>
        <v>12</v>
      </c>
      <c r="F78" s="59">
        <f t="shared" si="5"/>
        <v>28.571428571428573</v>
      </c>
    </row>
    <row r="79" spans="1:6" x14ac:dyDescent="0.35">
      <c r="A79" s="21">
        <v>131</v>
      </c>
      <c r="B79" s="15" t="s">
        <v>88</v>
      </c>
      <c r="C79" s="8">
        <v>17</v>
      </c>
      <c r="D79" s="8">
        <v>0</v>
      </c>
      <c r="E79" s="8">
        <f t="shared" si="4"/>
        <v>17</v>
      </c>
      <c r="F79" s="59">
        <f t="shared" si="5"/>
        <v>40.476190476190474</v>
      </c>
    </row>
    <row r="80" spans="1:6" x14ac:dyDescent="0.35">
      <c r="A80" s="21">
        <v>132</v>
      </c>
      <c r="B80" s="15" t="s">
        <v>89</v>
      </c>
      <c r="C80" s="8">
        <v>12</v>
      </c>
      <c r="D80" s="8">
        <v>2</v>
      </c>
      <c r="E80" s="8">
        <f t="shared" si="4"/>
        <v>14</v>
      </c>
      <c r="F80" s="59">
        <f t="shared" si="5"/>
        <v>33.333333333333336</v>
      </c>
    </row>
    <row r="81" spans="1:6" x14ac:dyDescent="0.35">
      <c r="A81" s="21">
        <v>133</v>
      </c>
      <c r="B81" s="15" t="s">
        <v>90</v>
      </c>
      <c r="C81" s="8">
        <v>17</v>
      </c>
      <c r="D81" s="8">
        <v>0</v>
      </c>
      <c r="E81" s="8">
        <f t="shared" si="4"/>
        <v>17</v>
      </c>
      <c r="F81" s="59">
        <f t="shared" si="5"/>
        <v>40.476190476190474</v>
      </c>
    </row>
    <row r="82" spans="1:6" x14ac:dyDescent="0.35">
      <c r="A82" s="21">
        <v>134</v>
      </c>
      <c r="B82" s="15" t="s">
        <v>91</v>
      </c>
      <c r="C82" s="8">
        <v>2</v>
      </c>
      <c r="D82" s="8">
        <v>0</v>
      </c>
      <c r="E82" s="8">
        <f t="shared" si="4"/>
        <v>2</v>
      </c>
      <c r="F82" s="59">
        <f t="shared" si="5"/>
        <v>4.7619047619047619</v>
      </c>
    </row>
    <row r="83" spans="1:6" x14ac:dyDescent="0.35">
      <c r="A83" s="21">
        <v>135</v>
      </c>
      <c r="B83" s="15" t="s">
        <v>92</v>
      </c>
      <c r="C83" s="8">
        <v>10</v>
      </c>
      <c r="D83" s="8">
        <v>2</v>
      </c>
      <c r="E83" s="8">
        <f t="shared" si="4"/>
        <v>12</v>
      </c>
      <c r="F83" s="59">
        <f t="shared" si="5"/>
        <v>28.571428571428573</v>
      </c>
    </row>
    <row r="84" spans="1:6" x14ac:dyDescent="0.35">
      <c r="A84" s="21">
        <v>136</v>
      </c>
      <c r="B84" s="15" t="s">
        <v>93</v>
      </c>
      <c r="C84" s="8">
        <v>3</v>
      </c>
      <c r="D84" s="8">
        <v>2</v>
      </c>
      <c r="E84" s="8">
        <f t="shared" si="4"/>
        <v>5</v>
      </c>
      <c r="F84" s="59">
        <f t="shared" si="5"/>
        <v>11.904761904761905</v>
      </c>
    </row>
    <row r="85" spans="1:6" x14ac:dyDescent="0.35">
      <c r="A85" s="21">
        <v>137</v>
      </c>
      <c r="B85" s="15" t="s">
        <v>94</v>
      </c>
      <c r="C85" s="8">
        <v>23</v>
      </c>
      <c r="D85" s="8">
        <v>0</v>
      </c>
      <c r="E85" s="8">
        <f t="shared" si="4"/>
        <v>23</v>
      </c>
      <c r="F85" s="59">
        <f t="shared" si="5"/>
        <v>54.761904761904759</v>
      </c>
    </row>
    <row r="86" spans="1:6" x14ac:dyDescent="0.35">
      <c r="A86" s="21">
        <v>138</v>
      </c>
      <c r="B86" s="15" t="s">
        <v>95</v>
      </c>
      <c r="C86" s="8">
        <v>4</v>
      </c>
      <c r="D86" s="8">
        <v>1</v>
      </c>
      <c r="E86" s="8">
        <f t="shared" si="4"/>
        <v>5</v>
      </c>
      <c r="F86" s="59">
        <f t="shared" si="5"/>
        <v>11.904761904761905</v>
      </c>
    </row>
    <row r="87" spans="1:6" x14ac:dyDescent="0.35">
      <c r="A87" s="21">
        <v>140</v>
      </c>
      <c r="B87" s="15" t="s">
        <v>96</v>
      </c>
      <c r="C87" s="8">
        <v>17</v>
      </c>
      <c r="D87" s="8">
        <v>0</v>
      </c>
      <c r="E87" s="8">
        <f t="shared" si="4"/>
        <v>17</v>
      </c>
      <c r="F87" s="59">
        <f t="shared" si="5"/>
        <v>40.476190476190474</v>
      </c>
    </row>
    <row r="88" spans="1:6" x14ac:dyDescent="0.35">
      <c r="A88" s="21">
        <v>141</v>
      </c>
      <c r="B88" s="15" t="s">
        <v>97</v>
      </c>
      <c r="C88" s="8">
        <v>1</v>
      </c>
      <c r="D88" s="8">
        <v>2</v>
      </c>
      <c r="E88" s="8">
        <f t="shared" si="4"/>
        <v>3</v>
      </c>
      <c r="F88" s="59">
        <f t="shared" si="5"/>
        <v>7.1428571428571432</v>
      </c>
    </row>
    <row r="89" spans="1:6" x14ac:dyDescent="0.35">
      <c r="A89" s="21">
        <v>142</v>
      </c>
      <c r="B89" s="15" t="s">
        <v>98</v>
      </c>
      <c r="C89" s="8">
        <v>21</v>
      </c>
      <c r="D89" s="8">
        <v>0</v>
      </c>
      <c r="E89" s="8">
        <f t="shared" si="4"/>
        <v>21</v>
      </c>
      <c r="F89" s="59">
        <f t="shared" si="5"/>
        <v>50</v>
      </c>
    </row>
    <row r="90" spans="1:6" x14ac:dyDescent="0.35">
      <c r="A90" s="21">
        <v>143</v>
      </c>
      <c r="B90" s="15" t="s">
        <v>99</v>
      </c>
      <c r="C90" s="8">
        <v>2</v>
      </c>
      <c r="D90" s="8">
        <v>2</v>
      </c>
      <c r="E90" s="8">
        <f t="shared" si="4"/>
        <v>4</v>
      </c>
      <c r="F90" s="59">
        <f t="shared" si="5"/>
        <v>9.5238095238095237</v>
      </c>
    </row>
    <row r="91" spans="1:6" x14ac:dyDescent="0.35">
      <c r="A91" s="21">
        <v>144</v>
      </c>
      <c r="B91" s="15" t="s">
        <v>100</v>
      </c>
      <c r="C91" s="8">
        <v>12</v>
      </c>
      <c r="D91" s="8">
        <v>2</v>
      </c>
      <c r="E91" s="8">
        <f t="shared" si="4"/>
        <v>14</v>
      </c>
      <c r="F91" s="59">
        <f t="shared" si="5"/>
        <v>33.333333333333336</v>
      </c>
    </row>
    <row r="92" spans="1:6" x14ac:dyDescent="0.35">
      <c r="A92" s="21">
        <v>145</v>
      </c>
      <c r="B92" s="15" t="s">
        <v>101</v>
      </c>
      <c r="C92" s="8">
        <v>10</v>
      </c>
      <c r="D92" s="8">
        <v>0</v>
      </c>
      <c r="E92" s="8">
        <f t="shared" si="4"/>
        <v>10</v>
      </c>
      <c r="F92" s="59">
        <f t="shared" si="5"/>
        <v>23.80952380952381</v>
      </c>
    </row>
    <row r="93" spans="1:6" x14ac:dyDescent="0.35">
      <c r="A93" s="21">
        <v>147</v>
      </c>
      <c r="B93" s="15" t="s">
        <v>102</v>
      </c>
      <c r="C93" s="8">
        <v>27</v>
      </c>
      <c r="D93" s="8">
        <v>0</v>
      </c>
      <c r="E93" s="8">
        <f t="shared" si="4"/>
        <v>27</v>
      </c>
      <c r="F93" s="59">
        <f t="shared" si="5"/>
        <v>64.285714285714292</v>
      </c>
    </row>
    <row r="94" spans="1:6" x14ac:dyDescent="0.35">
      <c r="A94" s="21">
        <v>148</v>
      </c>
      <c r="B94" s="15" t="s">
        <v>103</v>
      </c>
      <c r="C94" s="8">
        <v>3</v>
      </c>
      <c r="D94" s="8">
        <v>0</v>
      </c>
      <c r="E94" s="8">
        <f t="shared" si="4"/>
        <v>3</v>
      </c>
      <c r="F94" s="59">
        <f t="shared" si="5"/>
        <v>7.1428571428571432</v>
      </c>
    </row>
    <row r="95" spans="1:6" x14ac:dyDescent="0.35">
      <c r="A95" s="21">
        <v>150</v>
      </c>
      <c r="B95" s="15" t="s">
        <v>104</v>
      </c>
      <c r="C95" s="8">
        <v>10</v>
      </c>
      <c r="D95" s="8">
        <v>2</v>
      </c>
      <c r="E95" s="8">
        <f t="shared" si="4"/>
        <v>12</v>
      </c>
      <c r="F95" s="59">
        <f t="shared" si="5"/>
        <v>28.571428571428573</v>
      </c>
    </row>
    <row r="96" spans="1:6" x14ac:dyDescent="0.35">
      <c r="A96" s="21">
        <v>151</v>
      </c>
      <c r="B96" s="15" t="s">
        <v>105</v>
      </c>
      <c r="C96" s="8">
        <v>22</v>
      </c>
      <c r="D96" s="8">
        <v>2</v>
      </c>
      <c r="E96" s="8">
        <f t="shared" si="4"/>
        <v>24</v>
      </c>
      <c r="F96" s="59">
        <f t="shared" si="5"/>
        <v>57.142857142857146</v>
      </c>
    </row>
    <row r="97" spans="1:6" x14ac:dyDescent="0.35">
      <c r="A97" s="21">
        <v>152</v>
      </c>
      <c r="B97" s="15" t="s">
        <v>106</v>
      </c>
      <c r="C97" s="8">
        <v>23</v>
      </c>
      <c r="D97" s="8">
        <v>1</v>
      </c>
      <c r="E97" s="8">
        <f t="shared" si="4"/>
        <v>24</v>
      </c>
      <c r="F97" s="59">
        <f t="shared" si="5"/>
        <v>57.142857142857146</v>
      </c>
    </row>
    <row r="98" spans="1:6" x14ac:dyDescent="0.35">
      <c r="A98" s="21">
        <v>153</v>
      </c>
      <c r="B98" s="15" t="s">
        <v>107</v>
      </c>
      <c r="C98" s="8">
        <v>11</v>
      </c>
      <c r="D98" s="8">
        <v>1</v>
      </c>
      <c r="E98" s="8">
        <f t="shared" si="4"/>
        <v>12</v>
      </c>
      <c r="F98" s="59">
        <f t="shared" si="5"/>
        <v>28.571428571428573</v>
      </c>
    </row>
    <row r="99" spans="1:6" x14ac:dyDescent="0.35">
      <c r="A99" s="21">
        <v>154</v>
      </c>
      <c r="B99" s="15" t="s">
        <v>108</v>
      </c>
      <c r="C99" s="8">
        <v>23</v>
      </c>
      <c r="D99" s="8">
        <v>1</v>
      </c>
      <c r="E99" s="8">
        <f t="shared" ref="E99:E128" si="6">SUM(C99:D99)</f>
        <v>24</v>
      </c>
      <c r="F99" s="59">
        <f t="shared" si="5"/>
        <v>57.142857142857146</v>
      </c>
    </row>
    <row r="100" spans="1:6" x14ac:dyDescent="0.35">
      <c r="A100" s="21">
        <v>155</v>
      </c>
      <c r="B100" s="15" t="s">
        <v>109</v>
      </c>
      <c r="C100" s="8">
        <v>14</v>
      </c>
      <c r="D100" s="8">
        <v>2</v>
      </c>
      <c r="E100" s="8">
        <f t="shared" si="6"/>
        <v>16</v>
      </c>
      <c r="F100" s="59">
        <f t="shared" si="5"/>
        <v>38.095238095238095</v>
      </c>
    </row>
    <row r="101" spans="1:6" x14ac:dyDescent="0.35">
      <c r="A101" s="21">
        <v>157</v>
      </c>
      <c r="B101" s="15" t="s">
        <v>110</v>
      </c>
      <c r="C101" s="8">
        <v>22</v>
      </c>
      <c r="D101" s="8">
        <v>1</v>
      </c>
      <c r="E101" s="8">
        <f t="shared" si="6"/>
        <v>23</v>
      </c>
      <c r="F101" s="59">
        <f t="shared" si="5"/>
        <v>54.761904761904759</v>
      </c>
    </row>
    <row r="102" spans="1:6" x14ac:dyDescent="0.35">
      <c r="A102" s="21">
        <v>158</v>
      </c>
      <c r="B102" s="15" t="s">
        <v>111</v>
      </c>
      <c r="C102" s="8">
        <v>2</v>
      </c>
      <c r="D102" s="8">
        <v>2</v>
      </c>
      <c r="E102" s="8">
        <f t="shared" si="6"/>
        <v>4</v>
      </c>
      <c r="F102" s="59">
        <f t="shared" si="5"/>
        <v>9.5238095238095237</v>
      </c>
    </row>
    <row r="103" spans="1:6" x14ac:dyDescent="0.35">
      <c r="A103" s="21">
        <v>159</v>
      </c>
      <c r="B103" s="15" t="s">
        <v>112</v>
      </c>
      <c r="C103" s="8">
        <v>22</v>
      </c>
      <c r="D103" s="8">
        <v>0</v>
      </c>
      <c r="E103" s="8">
        <f t="shared" si="6"/>
        <v>22</v>
      </c>
      <c r="F103" s="59">
        <f t="shared" si="5"/>
        <v>52.38095238095238</v>
      </c>
    </row>
    <row r="104" spans="1:6" x14ac:dyDescent="0.35">
      <c r="A104" s="21">
        <v>161</v>
      </c>
      <c r="B104" s="15" t="s">
        <v>113</v>
      </c>
      <c r="C104" s="8">
        <v>14</v>
      </c>
      <c r="D104" s="8">
        <v>0</v>
      </c>
      <c r="E104" s="8">
        <f t="shared" si="6"/>
        <v>14</v>
      </c>
      <c r="F104" s="59">
        <f t="shared" si="5"/>
        <v>33.333333333333336</v>
      </c>
    </row>
    <row r="105" spans="1:6" x14ac:dyDescent="0.35">
      <c r="A105" s="21">
        <v>162</v>
      </c>
      <c r="B105" s="15" t="s">
        <v>114</v>
      </c>
      <c r="C105" s="8">
        <v>18</v>
      </c>
      <c r="D105" s="8">
        <v>2</v>
      </c>
      <c r="E105" s="8">
        <f t="shared" si="6"/>
        <v>20</v>
      </c>
      <c r="F105" s="59">
        <f t="shared" si="5"/>
        <v>47.61904761904762</v>
      </c>
    </row>
    <row r="106" spans="1:6" x14ac:dyDescent="0.35">
      <c r="A106" s="21">
        <v>163</v>
      </c>
      <c r="B106" s="15" t="s">
        <v>115</v>
      </c>
      <c r="C106" s="8">
        <v>13</v>
      </c>
      <c r="D106" s="8">
        <v>0</v>
      </c>
      <c r="E106" s="8">
        <f t="shared" si="6"/>
        <v>13</v>
      </c>
      <c r="F106" s="59">
        <f t="shared" si="5"/>
        <v>30.952380952380953</v>
      </c>
    </row>
    <row r="107" spans="1:6" x14ac:dyDescent="0.35">
      <c r="A107" s="21">
        <v>165</v>
      </c>
      <c r="B107" s="15" t="s">
        <v>116</v>
      </c>
      <c r="C107" s="8">
        <v>14</v>
      </c>
      <c r="D107" s="8">
        <v>2</v>
      </c>
      <c r="E107" s="8">
        <f t="shared" si="6"/>
        <v>16</v>
      </c>
      <c r="F107" s="59">
        <f t="shared" si="5"/>
        <v>38.095238095238095</v>
      </c>
    </row>
    <row r="108" spans="1:6" x14ac:dyDescent="0.35">
      <c r="A108" s="21">
        <v>166</v>
      </c>
      <c r="B108" s="15" t="s">
        <v>117</v>
      </c>
      <c r="C108" s="8">
        <v>2</v>
      </c>
      <c r="D108" s="8">
        <v>1</v>
      </c>
      <c r="E108" s="8">
        <f t="shared" si="6"/>
        <v>3</v>
      </c>
      <c r="F108" s="59">
        <f t="shared" si="5"/>
        <v>7.1428571428571432</v>
      </c>
    </row>
    <row r="109" spans="1:6" x14ac:dyDescent="0.35">
      <c r="A109" s="21">
        <v>167</v>
      </c>
      <c r="B109" s="15" t="s">
        <v>118</v>
      </c>
      <c r="C109" s="8">
        <v>12</v>
      </c>
      <c r="D109" s="8">
        <v>0</v>
      </c>
      <c r="E109" s="8">
        <f t="shared" si="6"/>
        <v>12</v>
      </c>
      <c r="F109" s="59">
        <f t="shared" si="5"/>
        <v>28.571428571428573</v>
      </c>
    </row>
    <row r="110" spans="1:6" x14ac:dyDescent="0.35">
      <c r="A110" s="21">
        <v>168</v>
      </c>
      <c r="B110" s="15" t="s">
        <v>119</v>
      </c>
      <c r="C110" s="8">
        <v>14</v>
      </c>
      <c r="D110" s="8">
        <v>0</v>
      </c>
      <c r="E110" s="8">
        <f t="shared" si="6"/>
        <v>14</v>
      </c>
      <c r="F110" s="59">
        <f t="shared" si="5"/>
        <v>33.333333333333336</v>
      </c>
    </row>
    <row r="111" spans="1:6" x14ac:dyDescent="0.35">
      <c r="A111" s="21">
        <v>169</v>
      </c>
      <c r="B111" s="15" t="s">
        <v>120</v>
      </c>
      <c r="C111" s="8">
        <v>2</v>
      </c>
      <c r="D111" s="8">
        <v>1</v>
      </c>
      <c r="E111" s="8">
        <f t="shared" si="6"/>
        <v>3</v>
      </c>
      <c r="F111" s="59">
        <f t="shared" si="5"/>
        <v>7.1428571428571432</v>
      </c>
    </row>
    <row r="112" spans="1:6" x14ac:dyDescent="0.35">
      <c r="A112" s="21">
        <v>170</v>
      </c>
      <c r="B112" s="15" t="s">
        <v>121</v>
      </c>
      <c r="C112" s="8">
        <v>18</v>
      </c>
      <c r="D112" s="8">
        <v>0</v>
      </c>
      <c r="E112" s="8">
        <f t="shared" si="6"/>
        <v>18</v>
      </c>
      <c r="F112" s="59">
        <f t="shared" si="5"/>
        <v>42.857142857142854</v>
      </c>
    </row>
    <row r="113" spans="1:6" x14ac:dyDescent="0.35">
      <c r="A113" s="21">
        <v>171</v>
      </c>
      <c r="B113" s="15" t="s">
        <v>122</v>
      </c>
      <c r="C113" s="8">
        <v>4</v>
      </c>
      <c r="D113" s="8">
        <v>2</v>
      </c>
      <c r="E113" s="8">
        <f t="shared" si="6"/>
        <v>6</v>
      </c>
      <c r="F113" s="59">
        <f t="shared" si="5"/>
        <v>14.285714285714286</v>
      </c>
    </row>
    <row r="114" spans="1:6" x14ac:dyDescent="0.35">
      <c r="A114" s="21">
        <v>172</v>
      </c>
      <c r="B114" s="15" t="s">
        <v>123</v>
      </c>
      <c r="C114" s="8">
        <v>20</v>
      </c>
      <c r="D114" s="8">
        <v>0</v>
      </c>
      <c r="E114" s="8">
        <f t="shared" si="6"/>
        <v>20</v>
      </c>
      <c r="F114" s="59">
        <f t="shared" si="5"/>
        <v>47.61904761904762</v>
      </c>
    </row>
    <row r="115" spans="1:6" x14ac:dyDescent="0.35">
      <c r="A115" s="21">
        <v>173</v>
      </c>
      <c r="B115" s="15" t="s">
        <v>124</v>
      </c>
      <c r="C115" s="8">
        <v>15</v>
      </c>
      <c r="D115" s="8">
        <v>0</v>
      </c>
      <c r="E115" s="8">
        <f t="shared" si="6"/>
        <v>15</v>
      </c>
      <c r="F115" s="59">
        <f t="shared" si="5"/>
        <v>35.714285714285715</v>
      </c>
    </row>
    <row r="116" spans="1:6" x14ac:dyDescent="0.35">
      <c r="A116" s="21">
        <v>174</v>
      </c>
      <c r="B116" s="15" t="s">
        <v>125</v>
      </c>
      <c r="C116" s="8">
        <v>20</v>
      </c>
      <c r="D116" s="8">
        <v>1</v>
      </c>
      <c r="E116" s="8">
        <f t="shared" si="6"/>
        <v>21</v>
      </c>
      <c r="F116" s="59">
        <f t="shared" si="5"/>
        <v>50</v>
      </c>
    </row>
    <row r="117" spans="1:6" x14ac:dyDescent="0.35">
      <c r="A117" s="21">
        <v>175</v>
      </c>
      <c r="B117" s="15" t="s">
        <v>126</v>
      </c>
      <c r="C117" s="8">
        <v>23</v>
      </c>
      <c r="D117" s="8">
        <v>2</v>
      </c>
      <c r="E117" s="8">
        <f t="shared" si="6"/>
        <v>25</v>
      </c>
      <c r="F117" s="59">
        <f t="shared" si="5"/>
        <v>59.523809523809526</v>
      </c>
    </row>
    <row r="118" spans="1:6" x14ac:dyDescent="0.35">
      <c r="A118" s="21">
        <v>177</v>
      </c>
      <c r="B118" s="15" t="s">
        <v>127</v>
      </c>
      <c r="C118" s="8">
        <v>12</v>
      </c>
      <c r="D118" s="8">
        <v>2</v>
      </c>
      <c r="E118" s="8">
        <f t="shared" si="6"/>
        <v>14</v>
      </c>
      <c r="F118" s="59">
        <f t="shared" si="5"/>
        <v>33.333333333333336</v>
      </c>
    </row>
    <row r="119" spans="1:6" x14ac:dyDescent="0.35">
      <c r="A119" s="21">
        <v>178</v>
      </c>
      <c r="B119" s="15" t="s">
        <v>128</v>
      </c>
      <c r="C119" s="8">
        <v>17</v>
      </c>
      <c r="D119" s="8">
        <v>2</v>
      </c>
      <c r="E119" s="8">
        <f t="shared" si="6"/>
        <v>19</v>
      </c>
      <c r="F119" s="59">
        <f t="shared" si="5"/>
        <v>45.238095238095241</v>
      </c>
    </row>
    <row r="120" spans="1:6" x14ac:dyDescent="0.35">
      <c r="A120" s="21">
        <v>179</v>
      </c>
      <c r="B120" s="15" t="s">
        <v>129</v>
      </c>
      <c r="C120" s="8">
        <v>2</v>
      </c>
      <c r="D120" s="8">
        <v>2</v>
      </c>
      <c r="E120" s="8">
        <f t="shared" si="6"/>
        <v>4</v>
      </c>
      <c r="F120" s="59">
        <f t="shared" si="5"/>
        <v>9.5238095238095237</v>
      </c>
    </row>
    <row r="121" spans="1:6" x14ac:dyDescent="0.35">
      <c r="A121" s="21">
        <v>180</v>
      </c>
      <c r="B121" s="15" t="s">
        <v>130</v>
      </c>
      <c r="C121" s="8">
        <v>4</v>
      </c>
      <c r="D121" s="8">
        <v>0</v>
      </c>
      <c r="E121" s="8">
        <f t="shared" si="6"/>
        <v>4</v>
      </c>
      <c r="F121" s="59">
        <f t="shared" si="5"/>
        <v>9.5238095238095237</v>
      </c>
    </row>
    <row r="122" spans="1:6" x14ac:dyDescent="0.35">
      <c r="A122" s="21">
        <v>182</v>
      </c>
      <c r="B122" s="15" t="s">
        <v>131</v>
      </c>
      <c r="C122" s="8">
        <v>2</v>
      </c>
      <c r="D122" s="8">
        <v>0</v>
      </c>
      <c r="E122" s="8">
        <f t="shared" si="6"/>
        <v>2</v>
      </c>
      <c r="F122" s="59">
        <f t="shared" si="5"/>
        <v>4.7619047619047619</v>
      </c>
    </row>
    <row r="123" spans="1:6" x14ac:dyDescent="0.35">
      <c r="A123" s="21">
        <v>184</v>
      </c>
      <c r="B123" s="15" t="s">
        <v>132</v>
      </c>
      <c r="C123" s="8">
        <v>12</v>
      </c>
      <c r="D123" s="8">
        <v>0</v>
      </c>
      <c r="E123" s="8">
        <f t="shared" si="6"/>
        <v>12</v>
      </c>
      <c r="F123" s="59">
        <f t="shared" si="5"/>
        <v>28.571428571428573</v>
      </c>
    </row>
    <row r="124" spans="1:6" x14ac:dyDescent="0.35">
      <c r="A124" s="21">
        <v>186</v>
      </c>
      <c r="B124" s="15" t="s">
        <v>133</v>
      </c>
      <c r="C124" s="8">
        <v>13</v>
      </c>
      <c r="D124" s="8">
        <v>0</v>
      </c>
      <c r="E124" s="8">
        <f t="shared" si="6"/>
        <v>13</v>
      </c>
      <c r="F124" s="59">
        <f t="shared" si="5"/>
        <v>30.952380952380953</v>
      </c>
    </row>
    <row r="125" spans="1:6" x14ac:dyDescent="0.35">
      <c r="A125" s="21">
        <v>187</v>
      </c>
      <c r="B125" s="15" t="s">
        <v>134</v>
      </c>
      <c r="C125" s="8">
        <v>16</v>
      </c>
      <c r="D125" s="8">
        <v>0</v>
      </c>
      <c r="E125" s="8">
        <f t="shared" si="6"/>
        <v>16</v>
      </c>
      <c r="F125" s="59">
        <f t="shared" si="5"/>
        <v>38.095238095238095</v>
      </c>
    </row>
    <row r="126" spans="1:6" x14ac:dyDescent="0.35">
      <c r="A126" s="21">
        <v>188</v>
      </c>
      <c r="B126" s="15" t="s">
        <v>135</v>
      </c>
      <c r="C126" s="8">
        <v>16</v>
      </c>
      <c r="D126" s="8">
        <v>2</v>
      </c>
      <c r="E126" s="8">
        <f t="shared" si="6"/>
        <v>18</v>
      </c>
      <c r="F126" s="59">
        <f t="shared" si="5"/>
        <v>42.857142857142854</v>
      </c>
    </row>
    <row r="127" spans="1:6" x14ac:dyDescent="0.35">
      <c r="A127" s="21">
        <v>190</v>
      </c>
      <c r="B127" s="15" t="s">
        <v>136</v>
      </c>
      <c r="C127" s="8">
        <v>2</v>
      </c>
      <c r="D127" s="8">
        <v>1</v>
      </c>
      <c r="E127" s="8">
        <f t="shared" si="6"/>
        <v>3</v>
      </c>
      <c r="F127" s="59">
        <f t="shared" si="5"/>
        <v>7.1428571428571432</v>
      </c>
    </row>
    <row r="128" spans="1:6" x14ac:dyDescent="0.35">
      <c r="A128" s="21">
        <v>192</v>
      </c>
      <c r="B128" s="15" t="s">
        <v>137</v>
      </c>
      <c r="C128" s="8">
        <v>18</v>
      </c>
      <c r="D128" s="8">
        <v>2</v>
      </c>
      <c r="E128" s="8">
        <f t="shared" si="6"/>
        <v>20</v>
      </c>
      <c r="F128" s="59">
        <f t="shared" si="5"/>
        <v>47.61904761904762</v>
      </c>
    </row>
  </sheetData>
  <sortState xmlns:xlrd2="http://schemas.microsoft.com/office/spreadsheetml/2017/richdata2" ref="H26:I30">
    <sortCondition ref="H25:H30"/>
  </sortState>
  <mergeCells count="2">
    <mergeCell ref="B2:B3"/>
    <mergeCell ref="K3:L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11E2-05F2-4142-804A-6C481B5D9B57}">
  <dimension ref="A1:W33"/>
  <sheetViews>
    <sheetView topLeftCell="E1" workbookViewId="0">
      <selection activeCell="S20" sqref="S20"/>
    </sheetView>
  </sheetViews>
  <sheetFormatPr defaultRowHeight="14.5" x14ac:dyDescent="0.35"/>
  <cols>
    <col min="1" max="1" width="11.7265625" style="22" customWidth="1"/>
    <col min="2" max="2" width="32.1796875" bestFit="1" customWidth="1"/>
    <col min="12" max="12" width="9.81640625" bestFit="1" customWidth="1"/>
    <col min="13" max="13" width="9.54296875" customWidth="1"/>
    <col min="15" max="15" width="6.1796875" bestFit="1" customWidth="1"/>
    <col min="16" max="16" width="7.453125" bestFit="1" customWidth="1"/>
    <col min="17" max="17" width="11.26953125" bestFit="1" customWidth="1"/>
    <col min="18" max="18" width="7.453125" bestFit="1" customWidth="1"/>
    <col min="19" max="20" width="11.54296875" bestFit="1" customWidth="1"/>
    <col min="21" max="22" width="10.81640625" bestFit="1" customWidth="1"/>
    <col min="23" max="23" width="11.26953125" bestFit="1" customWidth="1"/>
  </cols>
  <sheetData>
    <row r="1" spans="1:23" ht="15" customHeight="1" x14ac:dyDescent="0.35">
      <c r="A1" s="138" t="s">
        <v>199</v>
      </c>
      <c r="B1" s="139" t="s">
        <v>0</v>
      </c>
      <c r="C1" s="140" t="s">
        <v>1</v>
      </c>
      <c r="D1" s="140"/>
      <c r="E1" s="140"/>
      <c r="F1" s="140"/>
      <c r="G1" s="140"/>
      <c r="H1" s="140"/>
      <c r="I1" s="140"/>
      <c r="J1" s="140"/>
      <c r="K1" s="140"/>
      <c r="L1" s="140"/>
      <c r="M1" s="141" t="s">
        <v>2</v>
      </c>
    </row>
    <row r="2" spans="1:23" x14ac:dyDescent="0.35">
      <c r="A2" s="138"/>
      <c r="B2" s="139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41"/>
    </row>
    <row r="3" spans="1:23" x14ac:dyDescent="0.35">
      <c r="A3" s="26" t="s">
        <v>198</v>
      </c>
      <c r="B3" s="139"/>
      <c r="C3" s="1">
        <v>2</v>
      </c>
      <c r="D3" s="1">
        <v>2</v>
      </c>
      <c r="E3" s="5">
        <v>7</v>
      </c>
      <c r="F3" s="1">
        <v>2</v>
      </c>
      <c r="G3" s="1">
        <v>4</v>
      </c>
      <c r="H3" s="1">
        <v>7</v>
      </c>
      <c r="I3" s="1">
        <v>6</v>
      </c>
      <c r="J3" s="1">
        <v>8</v>
      </c>
      <c r="K3" s="2">
        <v>2</v>
      </c>
      <c r="L3" s="24">
        <f>SUM(C3:K3)</f>
        <v>40</v>
      </c>
      <c r="M3" s="141"/>
      <c r="O3" s="122" t="s">
        <v>183</v>
      </c>
      <c r="P3" s="123"/>
      <c r="Q3" s="123"/>
      <c r="R3" s="123"/>
      <c r="S3" s="123"/>
      <c r="T3" s="123"/>
      <c r="U3" s="123"/>
      <c r="V3" s="123"/>
      <c r="W3" s="124"/>
    </row>
    <row r="4" spans="1:23" x14ac:dyDescent="0.35">
      <c r="A4" s="21">
        <v>1</v>
      </c>
      <c r="B4" s="13" t="s">
        <v>141</v>
      </c>
      <c r="C4" s="20">
        <v>0</v>
      </c>
      <c r="D4" s="20">
        <v>0</v>
      </c>
      <c r="E4" s="20">
        <v>1</v>
      </c>
      <c r="F4" s="20">
        <v>0</v>
      </c>
      <c r="G4" s="20">
        <v>0</v>
      </c>
      <c r="H4" s="20">
        <v>4</v>
      </c>
      <c r="I4" s="20">
        <v>1</v>
      </c>
      <c r="J4" s="20">
        <v>1</v>
      </c>
      <c r="K4" s="20">
        <v>0</v>
      </c>
      <c r="L4" s="6">
        <f t="shared" ref="L4:L33" si="0">SUM(C4:K4)</f>
        <v>7</v>
      </c>
      <c r="M4" s="142" t="s">
        <v>342</v>
      </c>
      <c r="O4" s="5" t="s">
        <v>3</v>
      </c>
      <c r="P4" s="5" t="s">
        <v>4</v>
      </c>
      <c r="Q4" s="5" t="s">
        <v>5</v>
      </c>
      <c r="R4" s="5" t="s">
        <v>6</v>
      </c>
      <c r="S4" s="5" t="s">
        <v>7</v>
      </c>
      <c r="T4" s="5" t="s">
        <v>8</v>
      </c>
      <c r="U4" s="5" t="s">
        <v>9</v>
      </c>
      <c r="V4" s="5" t="s">
        <v>10</v>
      </c>
      <c r="W4" s="5" t="s">
        <v>11</v>
      </c>
    </row>
    <row r="5" spans="1:23" x14ac:dyDescent="0.35">
      <c r="A5" s="21">
        <v>3</v>
      </c>
      <c r="B5" s="13" t="s">
        <v>142</v>
      </c>
      <c r="C5" s="20">
        <v>0</v>
      </c>
      <c r="D5" s="20">
        <v>1</v>
      </c>
      <c r="E5" s="20">
        <v>6</v>
      </c>
      <c r="F5" s="20">
        <v>1</v>
      </c>
      <c r="G5" s="20">
        <v>2</v>
      </c>
      <c r="H5" s="20">
        <v>4</v>
      </c>
      <c r="I5" s="20">
        <v>1</v>
      </c>
      <c r="J5" s="20">
        <v>8</v>
      </c>
      <c r="K5" s="20">
        <v>1</v>
      </c>
      <c r="L5" s="6">
        <f t="shared" si="0"/>
        <v>24</v>
      </c>
      <c r="M5" s="142"/>
      <c r="O5" s="8">
        <v>0.113</v>
      </c>
      <c r="P5" s="8">
        <v>0.19800000000000001</v>
      </c>
      <c r="Q5" s="8">
        <v>0.74</v>
      </c>
      <c r="R5" s="8">
        <v>1.9E-2</v>
      </c>
      <c r="S5" s="8">
        <v>0.375</v>
      </c>
      <c r="T5" s="8">
        <v>0.52</v>
      </c>
      <c r="U5" s="8">
        <v>0.436</v>
      </c>
      <c r="V5" s="8">
        <v>0.78200000000000003</v>
      </c>
      <c r="W5" s="8">
        <v>0.504</v>
      </c>
    </row>
    <row r="6" spans="1:23" x14ac:dyDescent="0.35">
      <c r="A6" s="21">
        <v>4</v>
      </c>
      <c r="B6" s="13" t="s">
        <v>143</v>
      </c>
      <c r="C6" s="20">
        <v>0</v>
      </c>
      <c r="D6" s="20">
        <v>0</v>
      </c>
      <c r="E6" s="20">
        <v>3</v>
      </c>
      <c r="F6" s="20">
        <v>1</v>
      </c>
      <c r="G6" s="20">
        <v>0</v>
      </c>
      <c r="H6" s="20">
        <v>0</v>
      </c>
      <c r="I6" s="20">
        <v>1</v>
      </c>
      <c r="J6" s="20">
        <v>8</v>
      </c>
      <c r="K6" s="20">
        <v>1</v>
      </c>
      <c r="L6" s="6">
        <f t="shared" si="0"/>
        <v>14</v>
      </c>
      <c r="M6" s="142"/>
    </row>
    <row r="7" spans="1:23" x14ac:dyDescent="0.35">
      <c r="A7" s="21">
        <v>5</v>
      </c>
      <c r="B7" s="13" t="s">
        <v>144</v>
      </c>
      <c r="C7" s="20">
        <v>1</v>
      </c>
      <c r="D7" s="20">
        <v>2</v>
      </c>
      <c r="E7" s="20">
        <v>1</v>
      </c>
      <c r="F7" s="20">
        <v>0</v>
      </c>
      <c r="G7" s="20">
        <v>0</v>
      </c>
      <c r="H7" s="20">
        <v>3</v>
      </c>
      <c r="I7" s="20">
        <v>0</v>
      </c>
      <c r="J7" s="20">
        <v>0</v>
      </c>
      <c r="K7" s="20">
        <v>0</v>
      </c>
      <c r="L7" s="6">
        <f t="shared" si="0"/>
        <v>7</v>
      </c>
      <c r="M7" s="142"/>
      <c r="O7" s="122" t="s">
        <v>184</v>
      </c>
      <c r="P7" s="123"/>
      <c r="Q7" s="123"/>
      <c r="R7" s="123"/>
      <c r="S7" s="123"/>
      <c r="T7" s="123"/>
      <c r="U7" s="123"/>
      <c r="V7" s="123"/>
      <c r="W7" s="124"/>
    </row>
    <row r="8" spans="1:23" x14ac:dyDescent="0.35">
      <c r="A8" s="21">
        <v>6</v>
      </c>
      <c r="B8" s="13" t="s">
        <v>145</v>
      </c>
      <c r="C8" s="20">
        <v>1</v>
      </c>
      <c r="D8" s="20">
        <v>2</v>
      </c>
      <c r="E8" s="20">
        <v>6</v>
      </c>
      <c r="F8" s="20">
        <v>1</v>
      </c>
      <c r="G8" s="20">
        <v>2</v>
      </c>
      <c r="H8" s="20">
        <v>4</v>
      </c>
      <c r="I8" s="20">
        <v>1</v>
      </c>
      <c r="J8" s="20">
        <v>6</v>
      </c>
      <c r="K8" s="20">
        <v>1</v>
      </c>
      <c r="L8" s="6">
        <f t="shared" si="0"/>
        <v>24</v>
      </c>
      <c r="M8" s="142"/>
      <c r="O8" s="125">
        <v>0.47099999999999997</v>
      </c>
      <c r="P8" s="126"/>
      <c r="Q8" s="126"/>
      <c r="R8" s="126"/>
      <c r="S8" s="126"/>
      <c r="T8" s="126"/>
      <c r="U8" s="126"/>
      <c r="V8" s="126"/>
      <c r="W8" s="127"/>
    </row>
    <row r="9" spans="1:23" x14ac:dyDescent="0.35">
      <c r="A9" s="21">
        <v>7</v>
      </c>
      <c r="B9" s="13" t="s">
        <v>146</v>
      </c>
      <c r="C9" s="20">
        <v>1</v>
      </c>
      <c r="D9" s="20">
        <v>1</v>
      </c>
      <c r="E9" s="20">
        <v>3</v>
      </c>
      <c r="F9" s="20">
        <v>1</v>
      </c>
      <c r="G9" s="20">
        <v>2</v>
      </c>
      <c r="H9" s="20">
        <v>0</v>
      </c>
      <c r="I9" s="20">
        <v>0</v>
      </c>
      <c r="J9" s="20">
        <v>8</v>
      </c>
      <c r="K9" s="20">
        <v>0</v>
      </c>
      <c r="L9" s="6">
        <f t="shared" si="0"/>
        <v>16</v>
      </c>
      <c r="M9" s="142"/>
    </row>
    <row r="10" spans="1:23" x14ac:dyDescent="0.35">
      <c r="A10" s="21">
        <v>8</v>
      </c>
      <c r="B10" s="13" t="s">
        <v>147</v>
      </c>
      <c r="C10" s="20">
        <v>0</v>
      </c>
      <c r="D10" s="20">
        <v>0</v>
      </c>
      <c r="E10" s="20">
        <v>0</v>
      </c>
      <c r="F10" s="20">
        <v>0</v>
      </c>
      <c r="G10" s="20">
        <v>3</v>
      </c>
      <c r="H10" s="20">
        <v>2</v>
      </c>
      <c r="I10" s="20">
        <v>0</v>
      </c>
      <c r="J10" s="20">
        <v>5</v>
      </c>
      <c r="K10" s="20">
        <v>0</v>
      </c>
      <c r="L10" s="6">
        <f t="shared" si="0"/>
        <v>10</v>
      </c>
      <c r="M10" s="142"/>
      <c r="O10" s="122" t="s">
        <v>180</v>
      </c>
      <c r="P10" s="123"/>
      <c r="Q10" s="123"/>
      <c r="R10" s="123"/>
      <c r="S10" s="123"/>
      <c r="T10" s="123"/>
      <c r="U10" s="123"/>
      <c r="V10" s="123"/>
      <c r="W10" s="124"/>
    </row>
    <row r="11" spans="1:23" x14ac:dyDescent="0.35">
      <c r="A11" s="21">
        <v>9</v>
      </c>
      <c r="B11" s="13" t="s">
        <v>148</v>
      </c>
      <c r="C11" s="20">
        <v>1</v>
      </c>
      <c r="D11" s="20">
        <v>2</v>
      </c>
      <c r="E11" s="20">
        <v>6</v>
      </c>
      <c r="F11" s="20">
        <v>0</v>
      </c>
      <c r="G11" s="20">
        <v>2</v>
      </c>
      <c r="H11" s="20">
        <v>2</v>
      </c>
      <c r="I11" s="20">
        <v>1</v>
      </c>
      <c r="J11" s="20">
        <v>8</v>
      </c>
      <c r="K11" s="20">
        <v>1</v>
      </c>
      <c r="L11" s="6">
        <f t="shared" si="0"/>
        <v>23</v>
      </c>
      <c r="M11" s="142"/>
      <c r="O11" s="5" t="s">
        <v>3</v>
      </c>
      <c r="P11" s="5" t="s">
        <v>4</v>
      </c>
      <c r="Q11" s="5" t="s">
        <v>5</v>
      </c>
      <c r="R11" s="5" t="s">
        <v>6</v>
      </c>
      <c r="S11" s="5" t="s">
        <v>7</v>
      </c>
      <c r="T11" s="5" t="s">
        <v>8</v>
      </c>
      <c r="U11" s="5" t="s">
        <v>9</v>
      </c>
      <c r="V11" s="5" t="s">
        <v>10</v>
      </c>
      <c r="W11" s="5" t="s">
        <v>11</v>
      </c>
    </row>
    <row r="12" spans="1:23" x14ac:dyDescent="0.35">
      <c r="A12" s="21">
        <v>10</v>
      </c>
      <c r="B12" s="13" t="s">
        <v>149</v>
      </c>
      <c r="C12" s="20">
        <v>1</v>
      </c>
      <c r="D12" s="20">
        <v>0</v>
      </c>
      <c r="E12" s="20">
        <v>3</v>
      </c>
      <c r="F12" s="20">
        <v>2</v>
      </c>
      <c r="G12" s="20">
        <v>1</v>
      </c>
      <c r="H12" s="20">
        <v>4</v>
      </c>
      <c r="I12" s="20">
        <v>0</v>
      </c>
      <c r="J12" s="20">
        <v>7</v>
      </c>
      <c r="K12" s="20">
        <v>1</v>
      </c>
      <c r="L12" s="6">
        <f t="shared" si="0"/>
        <v>19</v>
      </c>
      <c r="M12" s="142"/>
      <c r="O12" s="8">
        <v>2.4E-2</v>
      </c>
      <c r="P12" s="8">
        <v>6.7000000000000004E-2</v>
      </c>
      <c r="Q12" s="8">
        <v>0.50900000000000001</v>
      </c>
      <c r="R12" s="8">
        <v>-9.5000000000000001E-2</v>
      </c>
      <c r="S12" s="8">
        <v>0.20599999999999999</v>
      </c>
      <c r="T12" s="8">
        <v>0.26300000000000001</v>
      </c>
      <c r="U12" s="8">
        <v>0.38100000000000001</v>
      </c>
      <c r="V12" s="8">
        <v>0.34799999999999998</v>
      </c>
      <c r="W12" s="8">
        <v>0.45300000000000001</v>
      </c>
    </row>
    <row r="13" spans="1:23" x14ac:dyDescent="0.35">
      <c r="A13" s="21">
        <v>11</v>
      </c>
      <c r="B13" s="13" t="s">
        <v>150</v>
      </c>
      <c r="C13" s="20">
        <v>0</v>
      </c>
      <c r="D13" s="20">
        <v>1</v>
      </c>
      <c r="E13" s="20">
        <v>5</v>
      </c>
      <c r="F13" s="20">
        <v>1</v>
      </c>
      <c r="G13" s="20">
        <v>0</v>
      </c>
      <c r="H13" s="20">
        <v>4</v>
      </c>
      <c r="I13" s="20">
        <v>0</v>
      </c>
      <c r="J13" s="20">
        <v>0</v>
      </c>
      <c r="K13" s="20">
        <v>1</v>
      </c>
      <c r="L13" s="6">
        <f t="shared" si="0"/>
        <v>12</v>
      </c>
      <c r="M13" s="142"/>
      <c r="O13" s="4" t="s">
        <v>189</v>
      </c>
      <c r="P13" s="4" t="s">
        <v>189</v>
      </c>
      <c r="Q13" s="4" t="s">
        <v>190</v>
      </c>
      <c r="R13" s="4" t="s">
        <v>189</v>
      </c>
      <c r="S13" s="4" t="s">
        <v>191</v>
      </c>
      <c r="T13" s="4" t="s">
        <v>191</v>
      </c>
      <c r="U13" s="4" t="s">
        <v>192</v>
      </c>
      <c r="V13" s="4" t="s">
        <v>192</v>
      </c>
      <c r="W13" s="4" t="s">
        <v>190</v>
      </c>
    </row>
    <row r="14" spans="1:23" x14ac:dyDescent="0.35">
      <c r="A14" s="21">
        <v>12</v>
      </c>
      <c r="B14" s="13" t="s">
        <v>151</v>
      </c>
      <c r="C14" s="20">
        <v>0</v>
      </c>
      <c r="D14" s="20">
        <v>0</v>
      </c>
      <c r="E14" s="20">
        <v>3</v>
      </c>
      <c r="F14" s="20">
        <v>2</v>
      </c>
      <c r="G14" s="20">
        <v>3</v>
      </c>
      <c r="H14" s="20">
        <v>5</v>
      </c>
      <c r="I14" s="20">
        <v>1</v>
      </c>
      <c r="J14" s="20">
        <v>5</v>
      </c>
      <c r="K14" s="20">
        <v>0</v>
      </c>
      <c r="L14" s="6">
        <f t="shared" si="0"/>
        <v>19</v>
      </c>
      <c r="M14" s="142"/>
    </row>
    <row r="15" spans="1:23" x14ac:dyDescent="0.35">
      <c r="A15" s="21">
        <v>13</v>
      </c>
      <c r="B15" s="13" t="s">
        <v>152</v>
      </c>
      <c r="C15" s="20">
        <v>0</v>
      </c>
      <c r="D15" s="20">
        <v>1</v>
      </c>
      <c r="E15" s="20">
        <v>3</v>
      </c>
      <c r="F15" s="20">
        <v>1</v>
      </c>
      <c r="G15" s="20">
        <v>2</v>
      </c>
      <c r="H15" s="20">
        <v>1</v>
      </c>
      <c r="I15" s="20">
        <v>0</v>
      </c>
      <c r="J15" s="20">
        <v>6</v>
      </c>
      <c r="K15" s="20">
        <v>0</v>
      </c>
      <c r="L15" s="6">
        <f t="shared" si="0"/>
        <v>14</v>
      </c>
      <c r="M15" s="142"/>
      <c r="O15" s="122" t="s">
        <v>185</v>
      </c>
      <c r="P15" s="123"/>
      <c r="Q15" s="123"/>
      <c r="R15" s="123"/>
      <c r="S15" s="123"/>
      <c r="T15" s="123"/>
      <c r="U15" s="123"/>
      <c r="V15" s="123"/>
      <c r="W15" s="124"/>
    </row>
    <row r="16" spans="1:23" x14ac:dyDescent="0.35">
      <c r="A16" s="21">
        <v>15</v>
      </c>
      <c r="B16" s="13" t="s">
        <v>153</v>
      </c>
      <c r="C16" s="20">
        <v>1</v>
      </c>
      <c r="D16" s="20">
        <v>1</v>
      </c>
      <c r="E16" s="20">
        <v>0</v>
      </c>
      <c r="F16" s="20">
        <v>1</v>
      </c>
      <c r="G16" s="20">
        <v>2</v>
      </c>
      <c r="H16" s="20">
        <v>4</v>
      </c>
      <c r="I16" s="20">
        <v>0</v>
      </c>
      <c r="J16" s="20">
        <v>0</v>
      </c>
      <c r="K16" s="20">
        <v>0</v>
      </c>
      <c r="L16" s="6">
        <f>SUM(C16:K16)</f>
        <v>9</v>
      </c>
      <c r="M16" s="142"/>
      <c r="O16" s="5" t="s">
        <v>3</v>
      </c>
      <c r="P16" s="5" t="s">
        <v>4</v>
      </c>
      <c r="Q16" s="5" t="s">
        <v>5</v>
      </c>
      <c r="R16" s="5" t="s">
        <v>6</v>
      </c>
      <c r="S16" s="5" t="s">
        <v>7</v>
      </c>
      <c r="T16" s="5" t="s">
        <v>8</v>
      </c>
      <c r="U16" s="5" t="s">
        <v>9</v>
      </c>
      <c r="V16" s="5" t="s">
        <v>10</v>
      </c>
      <c r="W16" s="5" t="s">
        <v>11</v>
      </c>
    </row>
    <row r="17" spans="1:23" x14ac:dyDescent="0.35">
      <c r="A17" s="21">
        <v>19</v>
      </c>
      <c r="B17" s="17" t="s">
        <v>154</v>
      </c>
      <c r="C17" s="20">
        <v>1</v>
      </c>
      <c r="D17" s="20">
        <v>2</v>
      </c>
      <c r="E17" s="20">
        <v>1</v>
      </c>
      <c r="F17" s="20">
        <v>2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6">
        <f t="shared" si="0"/>
        <v>6</v>
      </c>
      <c r="M17" s="143" t="s">
        <v>343</v>
      </c>
      <c r="O17" s="8">
        <v>0.3</v>
      </c>
      <c r="P17" s="8">
        <v>0.53</v>
      </c>
      <c r="Q17" s="8">
        <v>0.46</v>
      </c>
      <c r="R17" s="8">
        <v>0.45</v>
      </c>
      <c r="S17" s="8">
        <v>0.25</v>
      </c>
      <c r="T17" s="8">
        <v>0.49</v>
      </c>
      <c r="U17" s="8">
        <v>0.2</v>
      </c>
      <c r="V17" s="8">
        <v>0.43</v>
      </c>
      <c r="W17" s="8">
        <v>0.2</v>
      </c>
    </row>
    <row r="18" spans="1:23" x14ac:dyDescent="0.35">
      <c r="A18" s="21">
        <v>21</v>
      </c>
      <c r="B18" s="17" t="s">
        <v>155</v>
      </c>
      <c r="C18" s="20">
        <v>0</v>
      </c>
      <c r="D18" s="20">
        <v>2</v>
      </c>
      <c r="E18" s="20">
        <v>3</v>
      </c>
      <c r="F18" s="20">
        <v>0</v>
      </c>
      <c r="G18" s="20">
        <v>0</v>
      </c>
      <c r="H18" s="20">
        <v>0</v>
      </c>
      <c r="I18" s="20">
        <v>0</v>
      </c>
      <c r="J18" s="20">
        <v>8</v>
      </c>
      <c r="K18" s="20">
        <v>0</v>
      </c>
      <c r="L18" s="6">
        <f t="shared" si="0"/>
        <v>13</v>
      </c>
      <c r="M18" s="143"/>
      <c r="O18" s="8" t="s">
        <v>193</v>
      </c>
      <c r="P18" s="8" t="s">
        <v>188</v>
      </c>
      <c r="Q18" s="8" t="s">
        <v>188</v>
      </c>
      <c r="R18" s="8" t="s">
        <v>188</v>
      </c>
      <c r="S18" s="8" t="s">
        <v>193</v>
      </c>
      <c r="T18" s="8" t="s">
        <v>188</v>
      </c>
      <c r="U18" s="8" t="s">
        <v>193</v>
      </c>
      <c r="V18" s="8" t="s">
        <v>188</v>
      </c>
      <c r="W18" s="8" t="s">
        <v>193</v>
      </c>
    </row>
    <row r="19" spans="1:23" x14ac:dyDescent="0.35">
      <c r="A19" s="21">
        <v>24</v>
      </c>
      <c r="B19" s="17" t="s">
        <v>156</v>
      </c>
      <c r="C19" s="20">
        <v>0</v>
      </c>
      <c r="D19" s="20">
        <v>2</v>
      </c>
      <c r="E19" s="20">
        <v>1</v>
      </c>
      <c r="F19" s="20">
        <v>1</v>
      </c>
      <c r="G19" s="20">
        <v>0</v>
      </c>
      <c r="H19" s="20">
        <v>1</v>
      </c>
      <c r="I19" s="20">
        <v>0</v>
      </c>
      <c r="J19" s="20">
        <v>0</v>
      </c>
      <c r="K19" s="20">
        <v>0</v>
      </c>
      <c r="L19" s="6">
        <f t="shared" si="0"/>
        <v>5</v>
      </c>
      <c r="M19" s="143"/>
    </row>
    <row r="20" spans="1:23" x14ac:dyDescent="0.35">
      <c r="A20" s="21">
        <v>25</v>
      </c>
      <c r="B20" s="17" t="s">
        <v>157</v>
      </c>
      <c r="C20" s="20">
        <v>1</v>
      </c>
      <c r="D20" s="20">
        <v>1</v>
      </c>
      <c r="E20" s="20">
        <v>5</v>
      </c>
      <c r="F20" s="20">
        <v>1</v>
      </c>
      <c r="G20" s="20">
        <v>1</v>
      </c>
      <c r="H20" s="20">
        <v>3</v>
      </c>
      <c r="I20" s="20">
        <v>0</v>
      </c>
      <c r="J20" s="20">
        <v>0</v>
      </c>
      <c r="K20" s="20">
        <v>0</v>
      </c>
      <c r="L20" s="6">
        <f t="shared" si="0"/>
        <v>12</v>
      </c>
      <c r="M20" s="143"/>
    </row>
    <row r="21" spans="1:23" x14ac:dyDescent="0.35">
      <c r="A21" s="21">
        <v>26</v>
      </c>
      <c r="B21" s="17" t="s">
        <v>158</v>
      </c>
      <c r="C21" s="20">
        <v>2</v>
      </c>
      <c r="D21" s="20">
        <v>0</v>
      </c>
      <c r="E21" s="20">
        <v>6</v>
      </c>
      <c r="F21" s="20">
        <v>1</v>
      </c>
      <c r="G21" s="20">
        <v>1</v>
      </c>
      <c r="H21" s="20">
        <v>3</v>
      </c>
      <c r="I21" s="20">
        <v>0</v>
      </c>
      <c r="J21" s="20">
        <v>0</v>
      </c>
      <c r="K21" s="20">
        <v>0</v>
      </c>
      <c r="L21" s="6">
        <f t="shared" si="0"/>
        <v>13</v>
      </c>
      <c r="M21" s="143"/>
    </row>
    <row r="22" spans="1:23" x14ac:dyDescent="0.35">
      <c r="A22" s="21">
        <v>29</v>
      </c>
      <c r="B22" s="17" t="s">
        <v>159</v>
      </c>
      <c r="C22" s="20">
        <v>0</v>
      </c>
      <c r="D22" s="20">
        <v>0</v>
      </c>
      <c r="E22" s="20">
        <v>1</v>
      </c>
      <c r="F22" s="20">
        <v>1</v>
      </c>
      <c r="G22" s="20">
        <v>0</v>
      </c>
      <c r="H22" s="20">
        <v>2</v>
      </c>
      <c r="I22" s="20">
        <v>0</v>
      </c>
      <c r="J22" s="20">
        <v>0</v>
      </c>
      <c r="K22" s="20">
        <v>0</v>
      </c>
      <c r="L22" s="6">
        <f t="shared" si="0"/>
        <v>4</v>
      </c>
      <c r="M22" s="143"/>
    </row>
    <row r="23" spans="1:23" x14ac:dyDescent="0.35">
      <c r="A23" s="21">
        <v>31</v>
      </c>
      <c r="B23" s="17" t="s">
        <v>160</v>
      </c>
      <c r="C23" s="20">
        <v>1</v>
      </c>
      <c r="D23" s="20">
        <v>0</v>
      </c>
      <c r="E23" s="20">
        <v>3</v>
      </c>
      <c r="F23" s="20">
        <v>1</v>
      </c>
      <c r="G23" s="20">
        <v>0</v>
      </c>
      <c r="H23" s="20">
        <v>3</v>
      </c>
      <c r="I23" s="20">
        <v>0</v>
      </c>
      <c r="J23" s="20">
        <v>5</v>
      </c>
      <c r="K23" s="20">
        <v>0</v>
      </c>
      <c r="L23" s="6">
        <f t="shared" si="0"/>
        <v>13</v>
      </c>
      <c r="M23" s="143"/>
    </row>
    <row r="24" spans="1:23" x14ac:dyDescent="0.35">
      <c r="A24" s="21">
        <v>32</v>
      </c>
      <c r="B24" s="17" t="s">
        <v>161</v>
      </c>
      <c r="C24" s="20">
        <v>1</v>
      </c>
      <c r="D24" s="20">
        <v>2</v>
      </c>
      <c r="E24" s="20">
        <v>5</v>
      </c>
      <c r="F24" s="20">
        <v>0</v>
      </c>
      <c r="G24" s="20">
        <v>2</v>
      </c>
      <c r="H24" s="20">
        <v>5</v>
      </c>
      <c r="I24" s="20">
        <v>0</v>
      </c>
      <c r="J24" s="20">
        <v>8</v>
      </c>
      <c r="K24" s="20">
        <v>0</v>
      </c>
      <c r="L24" s="6">
        <f t="shared" si="0"/>
        <v>23</v>
      </c>
      <c r="M24" s="143"/>
    </row>
    <row r="25" spans="1:23" x14ac:dyDescent="0.35">
      <c r="A25" s="21">
        <v>34</v>
      </c>
      <c r="B25" s="17" t="s">
        <v>162</v>
      </c>
      <c r="C25" s="20">
        <v>1</v>
      </c>
      <c r="D25" s="20">
        <v>1</v>
      </c>
      <c r="E25" s="20">
        <v>1</v>
      </c>
      <c r="F25" s="20">
        <v>0</v>
      </c>
      <c r="G25" s="20">
        <v>1</v>
      </c>
      <c r="H25" s="20">
        <v>2</v>
      </c>
      <c r="I25" s="20">
        <v>0</v>
      </c>
      <c r="J25" s="20">
        <v>0</v>
      </c>
      <c r="K25" s="20">
        <v>0</v>
      </c>
      <c r="L25" s="6">
        <f t="shared" si="0"/>
        <v>6</v>
      </c>
      <c r="M25" s="143"/>
    </row>
    <row r="26" spans="1:23" x14ac:dyDescent="0.35">
      <c r="A26" s="21">
        <v>35</v>
      </c>
      <c r="B26" s="17" t="s">
        <v>163</v>
      </c>
      <c r="C26" s="20">
        <v>0</v>
      </c>
      <c r="D26" s="20">
        <v>2</v>
      </c>
      <c r="E26" s="20">
        <v>6</v>
      </c>
      <c r="F26" s="20">
        <v>0</v>
      </c>
      <c r="G26" s="20">
        <v>1</v>
      </c>
      <c r="H26" s="20">
        <v>2</v>
      </c>
      <c r="I26" s="20">
        <v>0</v>
      </c>
      <c r="J26" s="20">
        <v>3</v>
      </c>
      <c r="K26" s="20">
        <v>0</v>
      </c>
      <c r="L26" s="6">
        <f t="shared" si="0"/>
        <v>14</v>
      </c>
      <c r="M26" s="143"/>
    </row>
    <row r="27" spans="1:23" x14ac:dyDescent="0.35">
      <c r="A27" s="21">
        <v>36</v>
      </c>
      <c r="B27" s="17" t="s">
        <v>164</v>
      </c>
      <c r="C27" s="20">
        <v>1</v>
      </c>
      <c r="D27" s="20">
        <v>2</v>
      </c>
      <c r="E27" s="20">
        <v>2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6">
        <f t="shared" si="0"/>
        <v>5</v>
      </c>
      <c r="M27" s="143"/>
    </row>
    <row r="28" spans="1:23" x14ac:dyDescent="0.35">
      <c r="A28" s="21">
        <v>37</v>
      </c>
      <c r="B28" s="17" t="s">
        <v>165</v>
      </c>
      <c r="C28" s="20">
        <v>1</v>
      </c>
      <c r="D28" s="20">
        <v>1</v>
      </c>
      <c r="E28" s="20">
        <v>7</v>
      </c>
      <c r="F28" s="20">
        <v>1</v>
      </c>
      <c r="G28" s="20">
        <v>1</v>
      </c>
      <c r="H28" s="20">
        <v>5</v>
      </c>
      <c r="I28" s="20">
        <v>0</v>
      </c>
      <c r="J28" s="20">
        <v>0</v>
      </c>
      <c r="K28" s="20">
        <v>0</v>
      </c>
      <c r="L28" s="6">
        <f t="shared" si="0"/>
        <v>16</v>
      </c>
      <c r="M28" s="143"/>
    </row>
    <row r="29" spans="1:23" x14ac:dyDescent="0.35">
      <c r="A29" s="21">
        <v>38</v>
      </c>
      <c r="B29" s="17" t="s">
        <v>166</v>
      </c>
      <c r="C29" s="20">
        <v>1</v>
      </c>
      <c r="D29" s="20">
        <v>0</v>
      </c>
      <c r="E29" s="20">
        <v>1</v>
      </c>
      <c r="F29" s="20">
        <v>2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6">
        <f t="shared" si="0"/>
        <v>4</v>
      </c>
      <c r="M29" s="143"/>
    </row>
    <row r="30" spans="1:23" x14ac:dyDescent="0.35">
      <c r="A30" s="21">
        <v>39</v>
      </c>
      <c r="B30" s="17" t="s">
        <v>167</v>
      </c>
      <c r="C30" s="20">
        <v>1</v>
      </c>
      <c r="D30" s="20">
        <v>2</v>
      </c>
      <c r="E30" s="20">
        <v>4</v>
      </c>
      <c r="F30" s="20">
        <v>1</v>
      </c>
      <c r="G30" s="20">
        <v>0</v>
      </c>
      <c r="H30" s="20">
        <v>4</v>
      </c>
      <c r="I30" s="20">
        <v>0</v>
      </c>
      <c r="J30" s="20">
        <v>8</v>
      </c>
      <c r="K30" s="20">
        <v>0</v>
      </c>
      <c r="L30" s="6">
        <f t="shared" si="0"/>
        <v>20</v>
      </c>
      <c r="M30" s="143"/>
    </row>
    <row r="31" spans="1:23" x14ac:dyDescent="0.35">
      <c r="A31" s="21">
        <v>40</v>
      </c>
      <c r="B31" s="17" t="s">
        <v>168</v>
      </c>
      <c r="C31" s="20">
        <v>0</v>
      </c>
      <c r="D31" s="20">
        <v>1</v>
      </c>
      <c r="E31" s="20">
        <v>1</v>
      </c>
      <c r="F31" s="20">
        <v>2</v>
      </c>
      <c r="G31" s="20">
        <v>4</v>
      </c>
      <c r="H31" s="20">
        <v>0</v>
      </c>
      <c r="I31" s="20">
        <v>0</v>
      </c>
      <c r="J31" s="20">
        <v>0</v>
      </c>
      <c r="K31" s="20">
        <v>0</v>
      </c>
      <c r="L31" s="6">
        <f t="shared" si="0"/>
        <v>8</v>
      </c>
      <c r="M31" s="143"/>
    </row>
    <row r="32" spans="1:23" x14ac:dyDescent="0.35">
      <c r="A32" s="21">
        <v>41</v>
      </c>
      <c r="B32" s="17" t="s">
        <v>169</v>
      </c>
      <c r="C32" s="20">
        <v>1</v>
      </c>
      <c r="D32" s="20">
        <v>2</v>
      </c>
      <c r="E32" s="20">
        <v>4</v>
      </c>
      <c r="F32" s="20">
        <v>1</v>
      </c>
      <c r="G32" s="20">
        <v>1</v>
      </c>
      <c r="H32" s="20">
        <v>5</v>
      </c>
      <c r="I32" s="20">
        <v>0</v>
      </c>
      <c r="J32" s="20">
        <v>5</v>
      </c>
      <c r="K32" s="20">
        <v>0</v>
      </c>
      <c r="L32" s="6">
        <f t="shared" si="0"/>
        <v>19</v>
      </c>
      <c r="M32" s="143"/>
    </row>
    <row r="33" spans="1:13" x14ac:dyDescent="0.35">
      <c r="A33" s="21">
        <v>42</v>
      </c>
      <c r="B33" s="17" t="s">
        <v>170</v>
      </c>
      <c r="C33" s="20">
        <v>0</v>
      </c>
      <c r="D33" s="20">
        <v>1</v>
      </c>
      <c r="E33" s="20">
        <v>6</v>
      </c>
      <c r="F33" s="20">
        <v>2</v>
      </c>
      <c r="G33" s="20">
        <v>0</v>
      </c>
      <c r="H33" s="20">
        <v>1</v>
      </c>
      <c r="I33" s="20">
        <v>0</v>
      </c>
      <c r="J33" s="20">
        <v>5</v>
      </c>
      <c r="K33" s="20">
        <v>0</v>
      </c>
      <c r="L33" s="6">
        <f t="shared" si="0"/>
        <v>15</v>
      </c>
      <c r="M33" s="143"/>
    </row>
  </sheetData>
  <mergeCells count="11">
    <mergeCell ref="M17:M33"/>
    <mergeCell ref="O3:W3"/>
    <mergeCell ref="O7:W7"/>
    <mergeCell ref="O10:W10"/>
    <mergeCell ref="O15:W15"/>
    <mergeCell ref="O8:W8"/>
    <mergeCell ref="A1:A2"/>
    <mergeCell ref="B1:B3"/>
    <mergeCell ref="C1:L1"/>
    <mergeCell ref="M1:M3"/>
    <mergeCell ref="M4:M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D603-DE29-4455-A36D-F7F22F102538}">
  <dimension ref="A1:I33"/>
  <sheetViews>
    <sheetView tabSelected="1" workbookViewId="0">
      <selection activeCell="L16" sqref="L16"/>
    </sheetView>
  </sheetViews>
  <sheetFormatPr defaultRowHeight="14.5" x14ac:dyDescent="0.35"/>
  <cols>
    <col min="1" max="1" width="10.1796875" bestFit="1" customWidth="1"/>
    <col min="2" max="2" width="32.1796875" bestFit="1" customWidth="1"/>
    <col min="6" max="6" width="13.26953125" customWidth="1"/>
    <col min="8" max="9" width="10.81640625" bestFit="1" customWidth="1"/>
  </cols>
  <sheetData>
    <row r="1" spans="1:9" x14ac:dyDescent="0.35">
      <c r="A1" s="112" t="s">
        <v>199</v>
      </c>
      <c r="B1" s="112" t="s">
        <v>0</v>
      </c>
      <c r="C1" s="121" t="s">
        <v>1</v>
      </c>
      <c r="D1" s="121"/>
      <c r="E1" s="121"/>
      <c r="F1" s="133" t="s">
        <v>2</v>
      </c>
    </row>
    <row r="2" spans="1:9" x14ac:dyDescent="0.35">
      <c r="A2" s="112"/>
      <c r="B2" s="112"/>
      <c r="C2" s="7" t="s">
        <v>138</v>
      </c>
      <c r="D2" s="7" t="s">
        <v>139</v>
      </c>
      <c r="E2" s="7" t="s">
        <v>12</v>
      </c>
      <c r="F2" s="133"/>
    </row>
    <row r="3" spans="1:9" x14ac:dyDescent="0.35">
      <c r="A3" s="1" t="s">
        <v>198</v>
      </c>
      <c r="B3" s="112"/>
      <c r="C3" s="1">
        <v>1</v>
      </c>
      <c r="D3" s="1">
        <v>1</v>
      </c>
      <c r="E3" s="24">
        <f t="shared" ref="E3:E33" si="0">SUM(C3:D3)</f>
        <v>2</v>
      </c>
      <c r="F3" s="133"/>
      <c r="H3" s="134" t="s">
        <v>183</v>
      </c>
      <c r="I3" s="134"/>
    </row>
    <row r="4" spans="1:9" x14ac:dyDescent="0.35">
      <c r="A4" s="8">
        <v>1</v>
      </c>
      <c r="B4" s="16" t="s">
        <v>141</v>
      </c>
      <c r="C4" s="20">
        <v>0</v>
      </c>
      <c r="D4" s="20">
        <v>0</v>
      </c>
      <c r="E4" s="6">
        <f t="shared" si="0"/>
        <v>0</v>
      </c>
      <c r="F4" s="144" t="s">
        <v>342</v>
      </c>
      <c r="H4" s="5" t="s">
        <v>138</v>
      </c>
      <c r="I4" s="5" t="s">
        <v>139</v>
      </c>
    </row>
    <row r="5" spans="1:9" x14ac:dyDescent="0.35">
      <c r="A5" s="8">
        <v>3</v>
      </c>
      <c r="B5" s="16" t="s">
        <v>142</v>
      </c>
      <c r="C5" s="20">
        <v>0</v>
      </c>
      <c r="D5" s="20">
        <v>0</v>
      </c>
      <c r="E5" s="6">
        <f t="shared" si="0"/>
        <v>0</v>
      </c>
      <c r="F5" s="144"/>
      <c r="H5" s="8">
        <v>0.83599999999999997</v>
      </c>
      <c r="I5" s="8">
        <v>0.84299999999999997</v>
      </c>
    </row>
    <row r="6" spans="1:9" x14ac:dyDescent="0.35">
      <c r="A6" s="8">
        <v>4</v>
      </c>
      <c r="B6" s="16" t="s">
        <v>171</v>
      </c>
      <c r="C6" s="20">
        <v>1</v>
      </c>
      <c r="D6" s="20">
        <v>1</v>
      </c>
      <c r="E6" s="6">
        <f t="shared" si="0"/>
        <v>2</v>
      </c>
      <c r="F6" s="144"/>
    </row>
    <row r="7" spans="1:9" x14ac:dyDescent="0.35">
      <c r="A7" s="8">
        <v>5</v>
      </c>
      <c r="B7" s="16" t="s">
        <v>172</v>
      </c>
      <c r="C7" s="20">
        <v>1</v>
      </c>
      <c r="D7" s="20">
        <v>0</v>
      </c>
      <c r="E7" s="6">
        <f t="shared" si="0"/>
        <v>1</v>
      </c>
      <c r="F7" s="144"/>
      <c r="H7" s="134" t="s">
        <v>184</v>
      </c>
      <c r="I7" s="134"/>
    </row>
    <row r="8" spans="1:9" x14ac:dyDescent="0.35">
      <c r="A8" s="8">
        <v>6</v>
      </c>
      <c r="B8" s="16" t="s">
        <v>173</v>
      </c>
      <c r="C8" s="20">
        <v>1</v>
      </c>
      <c r="D8" s="20">
        <v>0</v>
      </c>
      <c r="E8" s="6">
        <f t="shared" si="0"/>
        <v>1</v>
      </c>
      <c r="F8" s="144"/>
      <c r="H8" s="135">
        <v>0.57999999999999996</v>
      </c>
      <c r="I8" s="135"/>
    </row>
    <row r="9" spans="1:9" x14ac:dyDescent="0.35">
      <c r="A9" s="8">
        <v>7</v>
      </c>
      <c r="B9" s="16" t="s">
        <v>174</v>
      </c>
      <c r="C9" s="20">
        <v>0</v>
      </c>
      <c r="D9" s="20">
        <v>0</v>
      </c>
      <c r="E9" s="6">
        <f t="shared" si="0"/>
        <v>0</v>
      </c>
      <c r="F9" s="144"/>
    </row>
    <row r="10" spans="1:9" x14ac:dyDescent="0.35">
      <c r="A10" s="8">
        <v>8</v>
      </c>
      <c r="B10" s="16" t="s">
        <v>175</v>
      </c>
      <c r="C10" s="20">
        <v>1</v>
      </c>
      <c r="D10" s="20">
        <v>1</v>
      </c>
      <c r="E10" s="6">
        <f t="shared" si="0"/>
        <v>2</v>
      </c>
      <c r="F10" s="144"/>
      <c r="H10" s="134" t="s">
        <v>180</v>
      </c>
      <c r="I10" s="134"/>
    </row>
    <row r="11" spans="1:9" x14ac:dyDescent="0.35">
      <c r="A11" s="8">
        <v>9</v>
      </c>
      <c r="B11" s="16" t="s">
        <v>176</v>
      </c>
      <c r="C11" s="20">
        <v>0</v>
      </c>
      <c r="D11" s="20">
        <v>1</v>
      </c>
      <c r="E11" s="6">
        <f t="shared" si="0"/>
        <v>1</v>
      </c>
      <c r="F11" s="144"/>
      <c r="H11" s="5" t="s">
        <v>138</v>
      </c>
      <c r="I11" s="5" t="s">
        <v>139</v>
      </c>
    </row>
    <row r="12" spans="1:9" x14ac:dyDescent="0.35">
      <c r="A12" s="8">
        <v>10</v>
      </c>
      <c r="B12" s="16" t="s">
        <v>177</v>
      </c>
      <c r="C12" s="20">
        <v>0</v>
      </c>
      <c r="D12" s="20">
        <v>0</v>
      </c>
      <c r="E12" s="6">
        <f t="shared" si="0"/>
        <v>0</v>
      </c>
      <c r="F12" s="144"/>
      <c r="H12" s="8">
        <v>0.40799999999999997</v>
      </c>
      <c r="I12" s="8">
        <v>0.40799999999999997</v>
      </c>
    </row>
    <row r="13" spans="1:9" x14ac:dyDescent="0.35">
      <c r="A13" s="8">
        <v>11</v>
      </c>
      <c r="B13" s="16" t="s">
        <v>150</v>
      </c>
      <c r="C13" s="20">
        <v>0</v>
      </c>
      <c r="D13" s="20">
        <v>1</v>
      </c>
      <c r="E13" s="6">
        <f t="shared" si="0"/>
        <v>1</v>
      </c>
      <c r="F13" s="144"/>
      <c r="H13" s="4" t="s">
        <v>192</v>
      </c>
      <c r="I13" s="4" t="s">
        <v>192</v>
      </c>
    </row>
    <row r="14" spans="1:9" x14ac:dyDescent="0.35">
      <c r="A14" s="8">
        <v>12</v>
      </c>
      <c r="B14" s="16" t="s">
        <v>151</v>
      </c>
      <c r="C14" s="20">
        <v>0</v>
      </c>
      <c r="D14" s="20">
        <v>0</v>
      </c>
      <c r="E14" s="6">
        <f t="shared" si="0"/>
        <v>0</v>
      </c>
      <c r="F14" s="144"/>
    </row>
    <row r="15" spans="1:9" x14ac:dyDescent="0.35">
      <c r="A15" s="8">
        <v>13</v>
      </c>
      <c r="B15" s="16" t="s">
        <v>152</v>
      </c>
      <c r="C15" s="20">
        <v>0</v>
      </c>
      <c r="D15" s="20">
        <v>1</v>
      </c>
      <c r="E15" s="6">
        <f t="shared" si="0"/>
        <v>1</v>
      </c>
      <c r="F15" s="144"/>
      <c r="H15" s="122" t="s">
        <v>185</v>
      </c>
      <c r="I15" s="124"/>
    </row>
    <row r="16" spans="1:9" x14ac:dyDescent="0.35">
      <c r="A16" s="8">
        <v>15</v>
      </c>
      <c r="B16" s="16" t="s">
        <v>153</v>
      </c>
      <c r="C16" s="20">
        <v>0</v>
      </c>
      <c r="D16" s="20">
        <v>0</v>
      </c>
      <c r="E16" s="6">
        <f t="shared" si="0"/>
        <v>0</v>
      </c>
      <c r="F16" s="144"/>
      <c r="H16" s="5" t="s">
        <v>138</v>
      </c>
      <c r="I16" s="5" t="s">
        <v>139</v>
      </c>
    </row>
    <row r="17" spans="1:9" x14ac:dyDescent="0.35">
      <c r="A17" s="8">
        <v>19</v>
      </c>
      <c r="B17" s="17" t="s">
        <v>154</v>
      </c>
      <c r="C17" s="20">
        <v>1</v>
      </c>
      <c r="D17" s="20">
        <v>1</v>
      </c>
      <c r="E17" s="6">
        <f t="shared" si="0"/>
        <v>2</v>
      </c>
      <c r="F17" s="143" t="s">
        <v>343</v>
      </c>
      <c r="H17" s="8">
        <v>0.6</v>
      </c>
      <c r="I17" s="8">
        <v>0.5</v>
      </c>
    </row>
    <row r="18" spans="1:9" x14ac:dyDescent="0.35">
      <c r="A18" s="8">
        <v>21</v>
      </c>
      <c r="B18" s="17" t="s">
        <v>155</v>
      </c>
      <c r="C18" s="20">
        <v>1</v>
      </c>
      <c r="D18" s="20">
        <v>1</v>
      </c>
      <c r="E18" s="6">
        <f t="shared" si="0"/>
        <v>2</v>
      </c>
      <c r="F18" s="143"/>
      <c r="H18" s="8" t="s">
        <v>188</v>
      </c>
      <c r="I18" s="8" t="s">
        <v>188</v>
      </c>
    </row>
    <row r="19" spans="1:9" x14ac:dyDescent="0.35">
      <c r="A19" s="8">
        <v>24</v>
      </c>
      <c r="B19" s="17" t="s">
        <v>156</v>
      </c>
      <c r="C19" s="20">
        <v>1</v>
      </c>
      <c r="D19" s="20">
        <v>0</v>
      </c>
      <c r="E19" s="6">
        <f t="shared" si="0"/>
        <v>1</v>
      </c>
      <c r="F19" s="143"/>
    </row>
    <row r="20" spans="1:9" x14ac:dyDescent="0.35">
      <c r="A20" s="8">
        <v>25</v>
      </c>
      <c r="B20" s="17" t="s">
        <v>157</v>
      </c>
      <c r="C20" s="20">
        <v>1</v>
      </c>
      <c r="D20" s="20">
        <v>1</v>
      </c>
      <c r="E20" s="6">
        <f t="shared" si="0"/>
        <v>2</v>
      </c>
      <c r="F20" s="143"/>
    </row>
    <row r="21" spans="1:9" x14ac:dyDescent="0.35">
      <c r="A21" s="8">
        <v>26</v>
      </c>
      <c r="B21" s="17" t="s">
        <v>158</v>
      </c>
      <c r="C21" s="20">
        <v>1</v>
      </c>
      <c r="D21" s="20">
        <v>1</v>
      </c>
      <c r="E21" s="6">
        <f t="shared" si="0"/>
        <v>2</v>
      </c>
      <c r="F21" s="143"/>
    </row>
    <row r="22" spans="1:9" x14ac:dyDescent="0.35">
      <c r="A22" s="8">
        <v>29</v>
      </c>
      <c r="B22" s="17" t="s">
        <v>159</v>
      </c>
      <c r="C22" s="20">
        <v>1</v>
      </c>
      <c r="D22" s="20">
        <v>1</v>
      </c>
      <c r="E22" s="6">
        <f t="shared" si="0"/>
        <v>2</v>
      </c>
      <c r="F22" s="143"/>
    </row>
    <row r="23" spans="1:9" x14ac:dyDescent="0.35">
      <c r="A23" s="8">
        <v>31</v>
      </c>
      <c r="B23" s="17" t="s">
        <v>160</v>
      </c>
      <c r="C23" s="20">
        <v>0</v>
      </c>
      <c r="D23" s="20">
        <v>0</v>
      </c>
      <c r="E23" s="6">
        <f t="shared" si="0"/>
        <v>0</v>
      </c>
      <c r="F23" s="143"/>
    </row>
    <row r="24" spans="1:9" x14ac:dyDescent="0.35">
      <c r="A24" s="8">
        <v>32</v>
      </c>
      <c r="B24" s="17" t="s">
        <v>161</v>
      </c>
      <c r="C24" s="20">
        <v>1</v>
      </c>
      <c r="D24" s="20">
        <v>1</v>
      </c>
      <c r="E24" s="6">
        <f t="shared" si="0"/>
        <v>2</v>
      </c>
      <c r="F24" s="143"/>
    </row>
    <row r="25" spans="1:9" x14ac:dyDescent="0.35">
      <c r="A25" s="8">
        <v>34</v>
      </c>
      <c r="B25" s="17" t="s">
        <v>162</v>
      </c>
      <c r="C25" s="20">
        <v>0</v>
      </c>
      <c r="D25" s="20">
        <v>0</v>
      </c>
      <c r="E25" s="6">
        <f t="shared" si="0"/>
        <v>0</v>
      </c>
      <c r="F25" s="143"/>
    </row>
    <row r="26" spans="1:9" x14ac:dyDescent="0.35">
      <c r="A26" s="8">
        <v>35</v>
      </c>
      <c r="B26" s="17" t="s">
        <v>163</v>
      </c>
      <c r="C26" s="20">
        <v>0</v>
      </c>
      <c r="D26" s="20">
        <v>0</v>
      </c>
      <c r="E26" s="6">
        <f t="shared" si="0"/>
        <v>0</v>
      </c>
      <c r="F26" s="143"/>
    </row>
    <row r="27" spans="1:9" x14ac:dyDescent="0.35">
      <c r="A27" s="8">
        <v>36</v>
      </c>
      <c r="B27" s="17" t="s">
        <v>164</v>
      </c>
      <c r="C27" s="20">
        <v>1</v>
      </c>
      <c r="D27" s="20">
        <v>1</v>
      </c>
      <c r="E27" s="6">
        <f t="shared" si="0"/>
        <v>2</v>
      </c>
      <c r="F27" s="143"/>
    </row>
    <row r="28" spans="1:9" x14ac:dyDescent="0.35">
      <c r="A28" s="8">
        <v>37</v>
      </c>
      <c r="B28" s="17" t="s">
        <v>165</v>
      </c>
      <c r="C28" s="20">
        <v>1</v>
      </c>
      <c r="D28" s="20">
        <v>1</v>
      </c>
      <c r="E28" s="6">
        <f t="shared" si="0"/>
        <v>2</v>
      </c>
      <c r="F28" s="143"/>
    </row>
    <row r="29" spans="1:9" x14ac:dyDescent="0.35">
      <c r="A29" s="8">
        <v>38</v>
      </c>
      <c r="B29" s="17" t="s">
        <v>166</v>
      </c>
      <c r="C29" s="20">
        <v>1</v>
      </c>
      <c r="D29" s="20">
        <v>1</v>
      </c>
      <c r="E29" s="6">
        <f t="shared" si="0"/>
        <v>2</v>
      </c>
      <c r="F29" s="143"/>
    </row>
    <row r="30" spans="1:9" x14ac:dyDescent="0.35">
      <c r="A30" s="8">
        <v>39</v>
      </c>
      <c r="B30" s="17" t="s">
        <v>167</v>
      </c>
      <c r="C30" s="20">
        <v>1</v>
      </c>
      <c r="D30" s="20">
        <v>0</v>
      </c>
      <c r="E30" s="6">
        <f t="shared" si="0"/>
        <v>1</v>
      </c>
      <c r="F30" s="143"/>
    </row>
    <row r="31" spans="1:9" x14ac:dyDescent="0.35">
      <c r="A31" s="8">
        <v>40</v>
      </c>
      <c r="B31" s="17" t="s">
        <v>168</v>
      </c>
      <c r="C31" s="20">
        <v>1</v>
      </c>
      <c r="D31" s="20">
        <v>0</v>
      </c>
      <c r="E31" s="6">
        <f t="shared" si="0"/>
        <v>1</v>
      </c>
      <c r="F31" s="143"/>
    </row>
    <row r="32" spans="1:9" x14ac:dyDescent="0.35">
      <c r="A32" s="8">
        <v>41</v>
      </c>
      <c r="B32" s="17" t="s">
        <v>169</v>
      </c>
      <c r="C32" s="20">
        <v>1</v>
      </c>
      <c r="D32" s="20">
        <v>1</v>
      </c>
      <c r="E32" s="6">
        <f t="shared" si="0"/>
        <v>2</v>
      </c>
      <c r="F32" s="143"/>
    </row>
    <row r="33" spans="1:6" x14ac:dyDescent="0.35">
      <c r="A33" s="8">
        <v>42</v>
      </c>
      <c r="B33" s="17" t="s">
        <v>170</v>
      </c>
      <c r="C33" s="20">
        <v>1</v>
      </c>
      <c r="D33" s="20">
        <v>0</v>
      </c>
      <c r="E33" s="6">
        <f t="shared" si="0"/>
        <v>1</v>
      </c>
      <c r="F33" s="143"/>
    </row>
  </sheetData>
  <mergeCells count="11">
    <mergeCell ref="H3:I3"/>
    <mergeCell ref="H7:I7"/>
    <mergeCell ref="H10:I10"/>
    <mergeCell ref="H8:I8"/>
    <mergeCell ref="H15:I15"/>
    <mergeCell ref="A1:A2"/>
    <mergeCell ref="B1:B3"/>
    <mergeCell ref="C1:E1"/>
    <mergeCell ref="F4:F16"/>
    <mergeCell ref="F17:F33"/>
    <mergeCell ref="F1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8791EC85C2FD4687BDA90A4AE4C9CC" ma:contentTypeVersion="10" ma:contentTypeDescription="Create a new document." ma:contentTypeScope="" ma:versionID="14ec5606cbc44db7d779f4fe383a4c13">
  <xsd:schema xmlns:xsd="http://www.w3.org/2001/XMLSchema" xmlns:xs="http://www.w3.org/2001/XMLSchema" xmlns:p="http://schemas.microsoft.com/office/2006/metadata/properties" xmlns:ns3="9ea6c003-9838-481e-9ee4-99720897d249" targetNamespace="http://schemas.microsoft.com/office/2006/metadata/properties" ma:root="true" ma:fieldsID="7c10d90ad8d6e41c00713bee74214316" ns3:_="">
    <xsd:import namespace="9ea6c003-9838-481e-9ee4-99720897d2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6c003-9838-481e-9ee4-99720897d2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a6c003-9838-481e-9ee4-99720897d2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4A548-ECB5-40AB-BBBA-5B52A8E59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6c003-9838-481e-9ee4-99720897d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0D70FE-E98C-456F-9354-7437E2965AAF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9ea6c003-9838-481e-9ee4-99720897d249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EDF932-B476-45DB-8940-B5961C55B3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Respon Siswa</vt:lpstr>
      <vt:lpstr>Respon Guru</vt:lpstr>
      <vt:lpstr>Uji Coba Besar (Essay)</vt:lpstr>
      <vt:lpstr>Uji Coba Besar (PG)</vt:lpstr>
      <vt:lpstr>Nilai Akhir</vt:lpstr>
      <vt:lpstr>Uji Coba Kecil (Essay)</vt:lpstr>
      <vt:lpstr>Uji Coba Kecil (PG)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LEDYA SAFIRA</dc:creator>
  <cp:lastModifiedBy>LEDYA SAFIRA</cp:lastModifiedBy>
  <dcterms:created xsi:type="dcterms:W3CDTF">2025-06-16T08:42:47Z</dcterms:created>
  <dcterms:modified xsi:type="dcterms:W3CDTF">2025-06-27T14:43:54Z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0x010100648791EC85C2FD4687BDA90A4AE4C9CC</vt:lpwstr>
  </property>
</Properties>
</file>